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naŠumanović\Desktop\Izvješće o stanju voda u 2024. godini\Gotovi prilozi\Podzemne vode – zaključano\"/>
    </mc:Choice>
  </mc:AlternateContent>
  <xr:revisionPtr revIDLastSave="0" documentId="13_ncr:1_{5F902695-06BA-4F67-A57F-8FB522BB16B9}" xr6:coauthVersionLast="47" xr6:coauthVersionMax="47" xr10:uidLastSave="{00000000-0000-0000-0000-000000000000}"/>
  <bookViews>
    <workbookView xWindow="28680" yWindow="-120" windowWidth="29040" windowHeight="15720" xr2:uid="{0CC18791-9ABA-4AEE-A5F5-5F61058FD734}"/>
  </bookViews>
  <sheets>
    <sheet name="Prilog 1." sheetId="1" r:id="rId1"/>
  </sheets>
  <definedNames>
    <definedName name="_xlnm._FilterDatabase" localSheetId="0" hidden="1">'Prilog 1.'!$A$3:$FN$3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14" i="1" l="1"/>
  <c r="ET121" i="1"/>
  <c r="AH14" i="1"/>
  <c r="AH121" i="1"/>
  <c r="AD14" i="1"/>
  <c r="AD121" i="1"/>
  <c r="AA14" i="1"/>
  <c r="AA121" i="1"/>
  <c r="ET102" i="1" l="1"/>
  <c r="ET22" i="1"/>
  <c r="ET385" i="1"/>
  <c r="ET369" i="1"/>
  <c r="ET104" i="1"/>
  <c r="ET367" i="1"/>
  <c r="ET366" i="1"/>
  <c r="ET90" i="1"/>
  <c r="ET91" i="1"/>
  <c r="ET61" i="1"/>
  <c r="ET62" i="1"/>
  <c r="ET120" i="1"/>
  <c r="ET382" i="1"/>
  <c r="ET103" i="1"/>
  <c r="ET25" i="1"/>
  <c r="ET105" i="1"/>
  <c r="ET28" i="1"/>
  <c r="ET21" i="1"/>
  <c r="ET23" i="1"/>
  <c r="ET118" i="1"/>
  <c r="ET119" i="1"/>
  <c r="ET19" i="1"/>
  <c r="ET117" i="1"/>
  <c r="ET26" i="1"/>
  <c r="ET17" i="1"/>
  <c r="ET114" i="1"/>
  <c r="ET65" i="1"/>
  <c r="ET70" i="1"/>
  <c r="ET106" i="1"/>
  <c r="ET370" i="1"/>
  <c r="ET378" i="1"/>
  <c r="ET377" i="1"/>
  <c r="ET363" i="1"/>
  <c r="ET24" i="1"/>
  <c r="ET379" i="1"/>
  <c r="ET374" i="1"/>
  <c r="ET123" i="1"/>
  <c r="ET110" i="1"/>
  <c r="ET57" i="1"/>
  <c r="ET350" i="1"/>
  <c r="ET141" i="1"/>
  <c r="ET346" i="1"/>
  <c r="ET334" i="1"/>
  <c r="ET329" i="1"/>
  <c r="ET339" i="1"/>
  <c r="ET331" i="1"/>
  <c r="ET332" i="1"/>
  <c r="ET330" i="1"/>
  <c r="ET341" i="1"/>
  <c r="ET347" i="1"/>
  <c r="ET322" i="1"/>
  <c r="ET328" i="1"/>
  <c r="ET140" i="1"/>
  <c r="ET349" i="1"/>
  <c r="ET333" i="1"/>
  <c r="ET214" i="1"/>
  <c r="ET211" i="1"/>
  <c r="ET193" i="1"/>
  <c r="ET324" i="1"/>
  <c r="ET323" i="1"/>
  <c r="ET325" i="1"/>
  <c r="ET326" i="1"/>
  <c r="ET321" i="1"/>
  <c r="ET250" i="1"/>
  <c r="ET259" i="1"/>
  <c r="ET212" i="1"/>
  <c r="ET249" i="1"/>
  <c r="ET196" i="1"/>
  <c r="ET242" i="1"/>
  <c r="ET251" i="1"/>
  <c r="ET185" i="1"/>
  <c r="ET264" i="1"/>
  <c r="ET202" i="1"/>
  <c r="ET197" i="1"/>
  <c r="ET192" i="1"/>
  <c r="ET262" i="1"/>
  <c r="ET203" i="1"/>
  <c r="ET239" i="1"/>
  <c r="ET271" i="1"/>
  <c r="ET267" i="1"/>
  <c r="ET244" i="1"/>
  <c r="ET270" i="1"/>
  <c r="ET268" i="1"/>
  <c r="ET210" i="1"/>
  <c r="ET209" i="1"/>
  <c r="ET206" i="1"/>
  <c r="ET189" i="1"/>
  <c r="ET263" i="1"/>
  <c r="ET208" i="1"/>
  <c r="ET200" i="1"/>
  <c r="ET258" i="1"/>
  <c r="ET69" i="1"/>
  <c r="ET254" i="1"/>
  <c r="ET190" i="1"/>
  <c r="ET213" i="1"/>
  <c r="ET260" i="1"/>
  <c r="ET255" i="1"/>
  <c r="ET201" i="1"/>
  <c r="ET269" i="1"/>
  <c r="ET186" i="1"/>
  <c r="ET261" i="1"/>
  <c r="ET243" i="1"/>
  <c r="ET265" i="1"/>
  <c r="ET172" i="1"/>
  <c r="ET170" i="1"/>
  <c r="ET167" i="1"/>
  <c r="ET314" i="1"/>
  <c r="ET313" i="1"/>
  <c r="ET286" i="1"/>
  <c r="ET181" i="1"/>
  <c r="ET273" i="1"/>
  <c r="ET281" i="1"/>
  <c r="ET274" i="1"/>
  <c r="ET184" i="1"/>
  <c r="ET312" i="1"/>
  <c r="ET169" i="1"/>
  <c r="ET180" i="1"/>
  <c r="ET182" i="1"/>
  <c r="ET179" i="1"/>
  <c r="ET283" i="1"/>
  <c r="ET174" i="1"/>
  <c r="ET173" i="1"/>
  <c r="ET183" i="1"/>
  <c r="ET171" i="1"/>
  <c r="ET266" i="1"/>
  <c r="ET351" i="1"/>
  <c r="ET248" i="1"/>
  <c r="ET247" i="1"/>
  <c r="ET229" i="1"/>
  <c r="ET232" i="1"/>
  <c r="ET234" i="1"/>
  <c r="ET227" i="1"/>
  <c r="ET236" i="1"/>
  <c r="ET178" i="1"/>
  <c r="ET177" i="1"/>
  <c r="ET80" i="1"/>
  <c r="ET31" i="1"/>
  <c r="ET53" i="1"/>
  <c r="ET129" i="1"/>
  <c r="ET97" i="1"/>
  <c r="ET32" i="1"/>
  <c r="ET16" i="1"/>
  <c r="ET30" i="1"/>
  <c r="ET29" i="1"/>
  <c r="ET130" i="1"/>
  <c r="ET348" i="1"/>
  <c r="ET126" i="1"/>
  <c r="ET161" i="1"/>
  <c r="ET384" i="1"/>
  <c r="ET151" i="1"/>
  <c r="ET156" i="1"/>
  <c r="ET162" i="1"/>
  <c r="ET364" i="1"/>
  <c r="ET153" i="1"/>
  <c r="ET125" i="1"/>
  <c r="ET158" i="1"/>
  <c r="ET372" i="1"/>
  <c r="ET380" i="1"/>
  <c r="ET373" i="1"/>
  <c r="ET159" i="1"/>
  <c r="ET95" i="1"/>
  <c r="ET365" i="1"/>
  <c r="ET152" i="1"/>
  <c r="ET75" i="1"/>
  <c r="ET127" i="1"/>
  <c r="ET219" i="1"/>
  <c r="ET343" i="1"/>
  <c r="ET340" i="1"/>
  <c r="ET143" i="1"/>
  <c r="ET335" i="1"/>
  <c r="ET345" i="1"/>
  <c r="ET138" i="1"/>
  <c r="ET344" i="1"/>
  <c r="ET134" i="1"/>
  <c r="ET137" i="1"/>
  <c r="ET135" i="1"/>
  <c r="ET139" i="1"/>
  <c r="ET6" i="1"/>
  <c r="ET147" i="1"/>
  <c r="ET342" i="1"/>
  <c r="ET9" i="1"/>
  <c r="ET362" i="1"/>
  <c r="ET8" i="1"/>
  <c r="ET361" i="1"/>
  <c r="ET7" i="1"/>
  <c r="ET10" i="1"/>
  <c r="ET142" i="1"/>
  <c r="ET359" i="1"/>
  <c r="ET144" i="1"/>
  <c r="ET146" i="1"/>
  <c r="ET145" i="1"/>
  <c r="ET191" i="1"/>
  <c r="ET148" i="1"/>
  <c r="ET149" i="1"/>
  <c r="ET352" i="1"/>
  <c r="ET360" i="1"/>
  <c r="ET355" i="1"/>
  <c r="ET52" i="1"/>
  <c r="ET357" i="1"/>
  <c r="ET381" i="1"/>
  <c r="ET376" i="1"/>
  <c r="ET358" i="1"/>
  <c r="ET353" i="1"/>
  <c r="ET356" i="1"/>
  <c r="ET354" i="1"/>
  <c r="ET383" i="1"/>
  <c r="ET175" i="1"/>
  <c r="ET337" i="1"/>
  <c r="ET336" i="1"/>
  <c r="ET74" i="1"/>
  <c r="ET157" i="1"/>
  <c r="ET155" i="1"/>
  <c r="ET154" i="1"/>
  <c r="ET164" i="1"/>
  <c r="ET163" i="1"/>
  <c r="ET11" i="1"/>
  <c r="ET338" i="1"/>
  <c r="ET371" i="1"/>
  <c r="ET56" i="1"/>
  <c r="ET27" i="1"/>
  <c r="ET60" i="1"/>
  <c r="ET76" i="1"/>
  <c r="ET128" i="1"/>
  <c r="ET319" i="1"/>
  <c r="ET316" i="1"/>
  <c r="ET238" i="1"/>
  <c r="ET160" i="1"/>
  <c r="ET72" i="1"/>
  <c r="ET79" i="1"/>
  <c r="ET92" i="1"/>
  <c r="ET71" i="1"/>
  <c r="ET73" i="1"/>
  <c r="ET317" i="1"/>
  <c r="ET318" i="1"/>
  <c r="ET240" i="1"/>
  <c r="ET315" i="1"/>
  <c r="ET188" i="1"/>
  <c r="ET205" i="1"/>
  <c r="ET199" i="1"/>
  <c r="ET207" i="1"/>
  <c r="ET195" i="1"/>
  <c r="ET204" i="1"/>
  <c r="ET81" i="1"/>
  <c r="ET82" i="1"/>
  <c r="ET115" i="1"/>
  <c r="ET122" i="1"/>
  <c r="ET176" i="1"/>
  <c r="ET131" i="1"/>
  <c r="ET132" i="1"/>
  <c r="ET15" i="1"/>
  <c r="ET100" i="1"/>
  <c r="ET33" i="1"/>
  <c r="ET55" i="1"/>
  <c r="ET375" i="1"/>
  <c r="ET13" i="1"/>
  <c r="ET37" i="1"/>
  <c r="ET36" i="1"/>
  <c r="ET40" i="1"/>
  <c r="ET113" i="1"/>
  <c r="ET68" i="1"/>
  <c r="ET12" i="1"/>
  <c r="ET94" i="1"/>
  <c r="ET51" i="1"/>
  <c r="ET93" i="1"/>
  <c r="ET107" i="1"/>
  <c r="ET368" i="1"/>
  <c r="ET59" i="1"/>
  <c r="ET98" i="1"/>
  <c r="ET83" i="1"/>
  <c r="ET63" i="1"/>
  <c r="ET34" i="1"/>
  <c r="ET4" i="1"/>
  <c r="ET5" i="1"/>
  <c r="ET109" i="1"/>
  <c r="ET58" i="1"/>
  <c r="ET64" i="1"/>
  <c r="ET99" i="1"/>
  <c r="ET50" i="1"/>
  <c r="ET54" i="1"/>
  <c r="ET38" i="1"/>
  <c r="ET35" i="1"/>
  <c r="ET39" i="1"/>
  <c r="ET67" i="1"/>
  <c r="ET112" i="1"/>
  <c r="ET108" i="1"/>
  <c r="ET89" i="1"/>
  <c r="ET87" i="1"/>
  <c r="ET84" i="1"/>
  <c r="ET85" i="1"/>
  <c r="ET88" i="1"/>
  <c r="ET86" i="1"/>
  <c r="ET257" i="1"/>
  <c r="ET237" i="1"/>
  <c r="ET253" i="1"/>
  <c r="ET187" i="1"/>
  <c r="ET245" i="1"/>
  <c r="ET246" i="1"/>
  <c r="ET256" i="1"/>
  <c r="ET252" i="1"/>
  <c r="ET241" i="1"/>
  <c r="ET194" i="1"/>
  <c r="ET198" i="1"/>
  <c r="ET20" i="1"/>
  <c r="ET48" i="1"/>
  <c r="ET18" i="1"/>
  <c r="ET78" i="1"/>
  <c r="ET66" i="1"/>
  <c r="ET77" i="1"/>
  <c r="ET133" i="1"/>
  <c r="ET215" i="1"/>
  <c r="ET96" i="1"/>
  <c r="ET116" i="1"/>
  <c r="ET101" i="1"/>
  <c r="ET150" i="1"/>
  <c r="ET43" i="1"/>
  <c r="ET42" i="1"/>
  <c r="ET49" i="1"/>
  <c r="ET47" i="1"/>
  <c r="ET45" i="1"/>
  <c r="ET41" i="1"/>
  <c r="ET44" i="1"/>
  <c r="ET136" i="1"/>
  <c r="ET277" i="1"/>
  <c r="ET225" i="1"/>
  <c r="ET226" i="1"/>
  <c r="ET303" i="1"/>
  <c r="ET302" i="1"/>
  <c r="ET276" i="1"/>
  <c r="ET280" i="1"/>
  <c r="ET216" i="1"/>
  <c r="ET309" i="1"/>
  <c r="ET223" i="1"/>
  <c r="ET304" i="1"/>
  <c r="ET305" i="1"/>
  <c r="ET275" i="1"/>
  <c r="ET289" i="1"/>
  <c r="ET272" i="1"/>
  <c r="ET282" i="1"/>
  <c r="ET292" i="1"/>
  <c r="ET294" i="1"/>
  <c r="ET165" i="1"/>
  <c r="ET285" i="1"/>
  <c r="ET279" i="1"/>
  <c r="ET278" i="1"/>
  <c r="ET221" i="1"/>
  <c r="ET296" i="1"/>
  <c r="ET233" i="1"/>
  <c r="ET288" i="1"/>
  <c r="ET300" i="1"/>
  <c r="ET228" i="1"/>
  <c r="ET287" i="1"/>
  <c r="ET231" i="1"/>
  <c r="ET290" i="1"/>
  <c r="ET298" i="1"/>
  <c r="ET293" i="1"/>
  <c r="ET230" i="1"/>
  <c r="ET307" i="1"/>
  <c r="ET306" i="1"/>
  <c r="ET224" i="1"/>
  <c r="ET295" i="1"/>
  <c r="ET220" i="1"/>
  <c r="ET218" i="1"/>
  <c r="ET291" i="1"/>
  <c r="ET217" i="1"/>
  <c r="ET235" i="1"/>
  <c r="ET308" i="1"/>
  <c r="ET222" i="1"/>
  <c r="ET299" i="1"/>
  <c r="ET297" i="1"/>
  <c r="ET310" i="1"/>
  <c r="ET301" i="1"/>
  <c r="ET311" i="1"/>
  <c r="ET284" i="1"/>
  <c r="ET166" i="1"/>
  <c r="ET168" i="1"/>
  <c r="ET111" i="1"/>
  <c r="ET124" i="1"/>
  <c r="ET320" i="1"/>
  <c r="ET46" i="1"/>
  <c r="CB236" i="1" l="1"/>
  <c r="CB126" i="1"/>
  <c r="CB111" i="1"/>
  <c r="CB39" i="1"/>
  <c r="CB102" i="1"/>
  <c r="CB22" i="1"/>
  <c r="CB66" i="1"/>
  <c r="CB31" i="1"/>
  <c r="CB385" i="1"/>
  <c r="CB35" i="1"/>
  <c r="CB161" i="1"/>
  <c r="CB38" i="1"/>
  <c r="CB384" i="1"/>
  <c r="CB369" i="1"/>
  <c r="CB54" i="1"/>
  <c r="CB151" i="1"/>
  <c r="CB53" i="1"/>
  <c r="CB82" i="1"/>
  <c r="CB50" i="1"/>
  <c r="CB156" i="1"/>
  <c r="CB99" i="1"/>
  <c r="CB64" i="1"/>
  <c r="CB58" i="1"/>
  <c r="CB104" i="1"/>
  <c r="CB109" i="1"/>
  <c r="CB5" i="1"/>
  <c r="CB4" i="1"/>
  <c r="CB367" i="1"/>
  <c r="CB34" i="1"/>
  <c r="CB366" i="1"/>
  <c r="CB60" i="1"/>
  <c r="CB63" i="1"/>
  <c r="CB129" i="1"/>
  <c r="CB108" i="1"/>
  <c r="CB96" i="1"/>
  <c r="CB83" i="1"/>
  <c r="CB98" i="1"/>
  <c r="CB59" i="1"/>
  <c r="CB97" i="1"/>
  <c r="CB368" i="1"/>
  <c r="CB90" i="1"/>
  <c r="CB155" i="1"/>
  <c r="CB100" i="1"/>
  <c r="CB365" i="1"/>
  <c r="CB162" i="1"/>
  <c r="CB107" i="1"/>
  <c r="CB91" i="1"/>
  <c r="CB61" i="1"/>
  <c r="CB71" i="1"/>
  <c r="CB72" i="1"/>
  <c r="CB62" i="1"/>
  <c r="CB364" i="1"/>
  <c r="CB80" i="1"/>
  <c r="CB153" i="1"/>
  <c r="CB78" i="1"/>
  <c r="CB18" i="1"/>
  <c r="CB75" i="1"/>
  <c r="CB93" i="1"/>
  <c r="CB88" i="1"/>
  <c r="CB51" i="1"/>
  <c r="CB87" i="1"/>
  <c r="CB120" i="1"/>
  <c r="CB154" i="1"/>
  <c r="CB382" i="1"/>
  <c r="CB86" i="1"/>
  <c r="CB84" i="1"/>
  <c r="CB85" i="1"/>
  <c r="CB164" i="1"/>
  <c r="CB163" i="1"/>
  <c r="CB160" i="1"/>
  <c r="CB94" i="1"/>
  <c r="CB125" i="1"/>
  <c r="CB103" i="1"/>
  <c r="CB12" i="1"/>
  <c r="CB25" i="1"/>
  <c r="CB105" i="1"/>
  <c r="CB28" i="1"/>
  <c r="CB128" i="1"/>
  <c r="CB21" i="1"/>
  <c r="CB127" i="1"/>
  <c r="CB23" i="1"/>
  <c r="CB48" i="1"/>
  <c r="CB68" i="1"/>
  <c r="CB67" i="1"/>
  <c r="CB56" i="1"/>
  <c r="CB20" i="1"/>
  <c r="CB118" i="1"/>
  <c r="CB119" i="1"/>
  <c r="CB15" i="1"/>
  <c r="CB101" i="1"/>
  <c r="CB19" i="1"/>
  <c r="CB117" i="1"/>
  <c r="CB124" i="1"/>
  <c r="CB46" i="1"/>
  <c r="CB26" i="1"/>
  <c r="CB176" i="1"/>
  <c r="CB115" i="1"/>
  <c r="CB113" i="1"/>
  <c r="CB122" i="1"/>
  <c r="CB132" i="1"/>
  <c r="CB40" i="1"/>
  <c r="CB36" i="1"/>
  <c r="CB32" i="1"/>
  <c r="CB131" i="1"/>
  <c r="CB37" i="1"/>
  <c r="CB27" i="1"/>
  <c r="CB17" i="1"/>
  <c r="CB114" i="1"/>
  <c r="CB89" i="1"/>
  <c r="CB92" i="1"/>
  <c r="CB317" i="1"/>
  <c r="CB73" i="1"/>
  <c r="CB65" i="1"/>
  <c r="CB130" i="1"/>
  <c r="CB70" i="1"/>
  <c r="CB81" i="1"/>
  <c r="CB381" i="1"/>
  <c r="CB327" i="1"/>
  <c r="CB178" i="1"/>
  <c r="CB106" i="1"/>
  <c r="CB383" i="1"/>
  <c r="CB338" i="1"/>
  <c r="CB370" i="1"/>
  <c r="CB378" i="1"/>
  <c r="CB320" i="1"/>
  <c r="CB371" i="1"/>
  <c r="CB377" i="1"/>
  <c r="CB76" i="1"/>
  <c r="CB376" i="1"/>
  <c r="CB363" i="1"/>
  <c r="CB24" i="1"/>
  <c r="CB198" i="1"/>
  <c r="CB240" i="1"/>
  <c r="CB316" i="1"/>
  <c r="CB214" i="1"/>
  <c r="CB152" i="1"/>
  <c r="CB379" i="1"/>
  <c r="CB158" i="1"/>
  <c r="CB372" i="1"/>
  <c r="CB380" i="1"/>
  <c r="CB373" i="1"/>
  <c r="CB157" i="1"/>
  <c r="CB374" i="1"/>
  <c r="CB16" i="1"/>
  <c r="CB315" i="1"/>
  <c r="CB211" i="1"/>
  <c r="CB193" i="1"/>
  <c r="CB350" i="1"/>
  <c r="CB141" i="1"/>
  <c r="CB346" i="1"/>
  <c r="CB334" i="1"/>
  <c r="CB329" i="1"/>
  <c r="CB343" i="1"/>
  <c r="CB340" i="1"/>
  <c r="CB143" i="1"/>
  <c r="CB339" i="1"/>
  <c r="CB335" i="1"/>
  <c r="CB345" i="1"/>
  <c r="CB331" i="1"/>
  <c r="CB138" i="1"/>
  <c r="CB332" i="1"/>
  <c r="CB344" i="1"/>
  <c r="CB330" i="1"/>
  <c r="CB341" i="1"/>
  <c r="CB11" i="1"/>
  <c r="CB9" i="1"/>
  <c r="CB362" i="1"/>
  <c r="CB324" i="1"/>
  <c r="CB323" i="1"/>
  <c r="CB325" i="1"/>
  <c r="CB8" i="1"/>
  <c r="CB361" i="1"/>
  <c r="CB7" i="1"/>
  <c r="CB10" i="1"/>
  <c r="CB326" i="1"/>
  <c r="CB354" i="1"/>
  <c r="CB142" i="1"/>
  <c r="CB359" i="1"/>
  <c r="CB41" i="1"/>
  <c r="CB42" i="1"/>
  <c r="CB352" i="1"/>
  <c r="CB358" i="1"/>
  <c r="CB353" i="1"/>
  <c r="CB360" i="1"/>
  <c r="CB43" i="1"/>
  <c r="CB356" i="1"/>
  <c r="CB144" i="1"/>
  <c r="CB321" i="1"/>
  <c r="CB146" i="1"/>
  <c r="CB145" i="1"/>
  <c r="CB347" i="1"/>
  <c r="CB134" i="1"/>
  <c r="CB337" i="1"/>
  <c r="CB137" i="1"/>
  <c r="CB135" i="1"/>
  <c r="CB322" i="1"/>
  <c r="CB336" i="1"/>
  <c r="CB328" i="1"/>
  <c r="CB136" i="1"/>
  <c r="CB140" i="1"/>
  <c r="CB139" i="1"/>
  <c r="CB349" i="1"/>
  <c r="CB6" i="1"/>
  <c r="CB342" i="1"/>
  <c r="CB133" i="1"/>
  <c r="CB250" i="1"/>
  <c r="CB259" i="1"/>
  <c r="CB348" i="1"/>
  <c r="CB194" i="1"/>
  <c r="CB212" i="1"/>
  <c r="CB241" i="1"/>
  <c r="CB123" i="1"/>
  <c r="CB195" i="1"/>
  <c r="CB237" i="1"/>
  <c r="CB191" i="1"/>
  <c r="CB249" i="1"/>
  <c r="CB13" i="1"/>
  <c r="CB79" i="1"/>
  <c r="CB112" i="1"/>
  <c r="CB238" i="1"/>
  <c r="CB77" i="1"/>
  <c r="CB159" i="1"/>
  <c r="CB196" i="1"/>
  <c r="CB45" i="1"/>
  <c r="CB252" i="1"/>
  <c r="CB207" i="1"/>
  <c r="CB242" i="1"/>
  <c r="CB199" i="1"/>
  <c r="CB30" i="1"/>
  <c r="CB74" i="1"/>
  <c r="CB116" i="1"/>
  <c r="CB251" i="1"/>
  <c r="CB375" i="1"/>
  <c r="CB185" i="1"/>
  <c r="CB29" i="1"/>
  <c r="CB264" i="1"/>
  <c r="CB202" i="1"/>
  <c r="CB333" i="1"/>
  <c r="CB197" i="1"/>
  <c r="CB192" i="1"/>
  <c r="CB110" i="1"/>
  <c r="CB262" i="1"/>
  <c r="CB203" i="1"/>
  <c r="CB239" i="1"/>
  <c r="CB256" i="1"/>
  <c r="CB271" i="1"/>
  <c r="CB267" i="1"/>
  <c r="CB172" i="1"/>
  <c r="CB175" i="1"/>
  <c r="CB168" i="1"/>
  <c r="CB170" i="1"/>
  <c r="CB167" i="1"/>
  <c r="CB166" i="1"/>
  <c r="CB284" i="1"/>
  <c r="CB311" i="1"/>
  <c r="CB301" i="1"/>
  <c r="CB314" i="1"/>
  <c r="CB310" i="1"/>
  <c r="CB313" i="1"/>
  <c r="CB219" i="1"/>
  <c r="CB297" i="1"/>
  <c r="CB299" i="1"/>
  <c r="CB229" i="1"/>
  <c r="CB222" i="1"/>
  <c r="CB308" i="1"/>
  <c r="CB226" i="1"/>
  <c r="CB235" i="1"/>
  <c r="CB217" i="1"/>
  <c r="CB291" i="1"/>
  <c r="CB218" i="1"/>
  <c r="CB220" i="1"/>
  <c r="CB295" i="1"/>
  <c r="CB232" i="1"/>
  <c r="CB224" i="1"/>
  <c r="CB223" i="1"/>
  <c r="CB306" i="1"/>
  <c r="CB309" i="1"/>
  <c r="CB216" i="1"/>
  <c r="CB303" i="1"/>
  <c r="CB307" i="1"/>
  <c r="CB230" i="1"/>
  <c r="CB305" i="1"/>
  <c r="CB304" i="1"/>
  <c r="CB234" i="1"/>
  <c r="CB293" i="1"/>
  <c r="CB298" i="1"/>
  <c r="CB290" i="1"/>
  <c r="CB225" i="1"/>
  <c r="CB231" i="1"/>
  <c r="CB287" i="1"/>
  <c r="CB302" i="1"/>
  <c r="CB228" i="1"/>
  <c r="CB300" i="1"/>
  <c r="CB286" i="1"/>
  <c r="CB288" i="1"/>
  <c r="CB181" i="1"/>
  <c r="CB233" i="1"/>
  <c r="CB273" i="1"/>
  <c r="CB296" i="1"/>
  <c r="CB281" i="1"/>
  <c r="CB221" i="1"/>
  <c r="CB278" i="1"/>
  <c r="CB277" i="1"/>
  <c r="CB279" i="1"/>
  <c r="CB280" i="1"/>
  <c r="CB285" i="1"/>
  <c r="CB227" i="1"/>
  <c r="CB274" i="1"/>
  <c r="CB184" i="1"/>
  <c r="CB276" i="1"/>
  <c r="CB165" i="1"/>
  <c r="CB312" i="1"/>
  <c r="CB169" i="1"/>
  <c r="CB294" i="1"/>
  <c r="CB292" i="1"/>
  <c r="CB244" i="1"/>
  <c r="CB270" i="1"/>
  <c r="CB215" i="1"/>
  <c r="CB257" i="1"/>
  <c r="CB268" i="1"/>
  <c r="CB210" i="1"/>
  <c r="CB209" i="1"/>
  <c r="CB204" i="1"/>
  <c r="CB52" i="1"/>
  <c r="CB188" i="1"/>
  <c r="CB206" i="1"/>
  <c r="CB189" i="1"/>
  <c r="CB57" i="1"/>
  <c r="CB180" i="1"/>
  <c r="CB246" i="1"/>
  <c r="CB263" i="1"/>
  <c r="CB182" i="1"/>
  <c r="CB245" i="1"/>
  <c r="CB179" i="1"/>
  <c r="CB208" i="1"/>
  <c r="CB283" i="1"/>
  <c r="CB282" i="1"/>
  <c r="CB272" i="1"/>
  <c r="CB289" i="1"/>
  <c r="CB174" i="1"/>
  <c r="CB173" i="1"/>
  <c r="CB183" i="1"/>
  <c r="CB275" i="1"/>
  <c r="CB171" i="1"/>
  <c r="BT236" i="1"/>
  <c r="BT152" i="1"/>
  <c r="BT379" i="1"/>
  <c r="BT158" i="1"/>
  <c r="BT372" i="1"/>
  <c r="BT380" i="1"/>
  <c r="BT126" i="1"/>
  <c r="BT111" i="1"/>
  <c r="BT39" i="1"/>
  <c r="BT102" i="1"/>
  <c r="BT22" i="1"/>
  <c r="BT66" i="1"/>
  <c r="BT31" i="1"/>
  <c r="BT385" i="1"/>
  <c r="BT35" i="1"/>
  <c r="BT161" i="1"/>
  <c r="BT38" i="1"/>
  <c r="BT384" i="1"/>
  <c r="BT369" i="1"/>
  <c r="BT54" i="1"/>
  <c r="BT151" i="1"/>
  <c r="BT55" i="1"/>
  <c r="BT53" i="1"/>
  <c r="BT82" i="1"/>
  <c r="BT50" i="1"/>
  <c r="BT156" i="1"/>
  <c r="BT99" i="1"/>
  <c r="BT64" i="1"/>
  <c r="BT58" i="1"/>
  <c r="BT104" i="1"/>
  <c r="BT109" i="1"/>
  <c r="BT5" i="1"/>
  <c r="BT4" i="1"/>
  <c r="BT367" i="1"/>
  <c r="BT34" i="1"/>
  <c r="BT366" i="1"/>
  <c r="BT60" i="1"/>
  <c r="BT63" i="1"/>
  <c r="BT129" i="1"/>
  <c r="BT108" i="1"/>
  <c r="BT96" i="1"/>
  <c r="BT83" i="1"/>
  <c r="BT98" i="1"/>
  <c r="BT59" i="1"/>
  <c r="BT97" i="1"/>
  <c r="BT368" i="1"/>
  <c r="BT90" i="1"/>
  <c r="BT155" i="1"/>
  <c r="BT100" i="1"/>
  <c r="BT365" i="1"/>
  <c r="BT162" i="1"/>
  <c r="BT107" i="1"/>
  <c r="BT91" i="1"/>
  <c r="BT61" i="1"/>
  <c r="BT71" i="1"/>
  <c r="BT72" i="1"/>
  <c r="BT62" i="1"/>
  <c r="BT364" i="1"/>
  <c r="BT80" i="1"/>
  <c r="BT153" i="1"/>
  <c r="BT78" i="1"/>
  <c r="BT18" i="1"/>
  <c r="BT75" i="1"/>
  <c r="BT93" i="1"/>
  <c r="BT88" i="1"/>
  <c r="BT51" i="1"/>
  <c r="BT87" i="1"/>
  <c r="BT120" i="1"/>
  <c r="BT154" i="1"/>
  <c r="BT382" i="1"/>
  <c r="BT86" i="1"/>
  <c r="BT84" i="1"/>
  <c r="BT85" i="1"/>
  <c r="BT164" i="1"/>
  <c r="BT163" i="1"/>
  <c r="BT160" i="1"/>
  <c r="BT94" i="1"/>
  <c r="BT125" i="1"/>
  <c r="BT103" i="1"/>
  <c r="BT12" i="1"/>
  <c r="BT25" i="1"/>
  <c r="BT105" i="1"/>
  <c r="BT28" i="1"/>
  <c r="BT128" i="1"/>
  <c r="BT21" i="1"/>
  <c r="BT127" i="1"/>
  <c r="BT23" i="1"/>
  <c r="BT48" i="1"/>
  <c r="BT68" i="1"/>
  <c r="BT67" i="1"/>
  <c r="BT56" i="1"/>
  <c r="BT20" i="1"/>
  <c r="BT118" i="1"/>
  <c r="BT119" i="1"/>
  <c r="BT33" i="1"/>
  <c r="BT15" i="1"/>
  <c r="BT101" i="1"/>
  <c r="BT19" i="1"/>
  <c r="BT117" i="1"/>
  <c r="BT124" i="1"/>
  <c r="BT46" i="1"/>
  <c r="BT26" i="1"/>
  <c r="BT176" i="1"/>
  <c r="BT115" i="1"/>
  <c r="BT113" i="1"/>
  <c r="BT122" i="1"/>
  <c r="BT132" i="1"/>
  <c r="BT40" i="1"/>
  <c r="BT36" i="1"/>
  <c r="BT32" i="1"/>
  <c r="BT131" i="1"/>
  <c r="BT37" i="1"/>
  <c r="BT27" i="1"/>
  <c r="BT350" i="1"/>
  <c r="BT141" i="1"/>
  <c r="BT346" i="1"/>
  <c r="BT334" i="1"/>
  <c r="BT329" i="1"/>
  <c r="BT343" i="1"/>
  <c r="BT340" i="1"/>
  <c r="BT143" i="1"/>
  <c r="BT339" i="1"/>
  <c r="BT335" i="1"/>
  <c r="BT345" i="1"/>
  <c r="BT331" i="1"/>
  <c r="BT138" i="1"/>
  <c r="BT332" i="1"/>
  <c r="BT344" i="1"/>
  <c r="BT330" i="1"/>
  <c r="BT341" i="1"/>
  <c r="BT147" i="1"/>
  <c r="BT11" i="1"/>
  <c r="BT9" i="1"/>
  <c r="BT362" i="1"/>
  <c r="BT324" i="1"/>
  <c r="BT47" i="1"/>
  <c r="BT323" i="1"/>
  <c r="BT325" i="1"/>
  <c r="BT8" i="1"/>
  <c r="BT361" i="1"/>
  <c r="BT7" i="1"/>
  <c r="BT10" i="1"/>
  <c r="BT326" i="1"/>
  <c r="BT354" i="1"/>
  <c r="BT142" i="1"/>
  <c r="BT359" i="1"/>
  <c r="BT41" i="1"/>
  <c r="BT42" i="1"/>
  <c r="BT352" i="1"/>
  <c r="BT355" i="1"/>
  <c r="BT358" i="1"/>
  <c r="BT353" i="1"/>
  <c r="BT360" i="1"/>
  <c r="BT43" i="1"/>
  <c r="BT356" i="1"/>
  <c r="BT351" i="1"/>
  <c r="BT148" i="1"/>
  <c r="BT44" i="1"/>
  <c r="BT144" i="1"/>
  <c r="BT321" i="1"/>
  <c r="BT146" i="1"/>
  <c r="BT149" i="1"/>
  <c r="BT145" i="1"/>
  <c r="BT150" i="1"/>
  <c r="BT357" i="1"/>
  <c r="BT347" i="1"/>
  <c r="BT134" i="1"/>
  <c r="BT337" i="1"/>
  <c r="BT137" i="1"/>
  <c r="BT135" i="1"/>
  <c r="BT17" i="1"/>
  <c r="BT373" i="1"/>
  <c r="BT157" i="1"/>
  <c r="BT374" i="1"/>
  <c r="BT322" i="1"/>
  <c r="BT336" i="1"/>
  <c r="BT328" i="1"/>
  <c r="BT136" i="1"/>
  <c r="BT140" i="1"/>
  <c r="BT139" i="1"/>
  <c r="BT349" i="1"/>
  <c r="BT114" i="1"/>
  <c r="BT172" i="1"/>
  <c r="BT175" i="1"/>
  <c r="BT168" i="1"/>
  <c r="BT170" i="1"/>
  <c r="BT167" i="1"/>
  <c r="BT166" i="1"/>
  <c r="BT284" i="1"/>
  <c r="BT311" i="1"/>
  <c r="BT301" i="1"/>
  <c r="BT314" i="1"/>
  <c r="BT310" i="1"/>
  <c r="BT313" i="1"/>
  <c r="BT219" i="1"/>
  <c r="BT297" i="1"/>
  <c r="BT299" i="1"/>
  <c r="BT229" i="1"/>
  <c r="BT222" i="1"/>
  <c r="BT308" i="1"/>
  <c r="BT226" i="1"/>
  <c r="BT235" i="1"/>
  <c r="BT217" i="1"/>
  <c r="BT291" i="1"/>
  <c r="BT218" i="1"/>
  <c r="BT220" i="1"/>
  <c r="BT295" i="1"/>
  <c r="BT232" i="1"/>
  <c r="BT224" i="1"/>
  <c r="BT223" i="1"/>
  <c r="BT306" i="1"/>
  <c r="BT309" i="1"/>
  <c r="BT216" i="1"/>
  <c r="BT303" i="1"/>
  <c r="BT307" i="1"/>
  <c r="BT230" i="1"/>
  <c r="BT305" i="1"/>
  <c r="BT304" i="1"/>
  <c r="BT234" i="1"/>
  <c r="BT293" i="1"/>
  <c r="BT298" i="1"/>
  <c r="BT290" i="1"/>
  <c r="BT225" i="1"/>
  <c r="BT231" i="1"/>
  <c r="BT287" i="1"/>
  <c r="BT302" i="1"/>
  <c r="BT228" i="1"/>
  <c r="BT300" i="1"/>
  <c r="BT286" i="1"/>
  <c r="BT288" i="1"/>
  <c r="BT181" i="1"/>
  <c r="BT233" i="1"/>
  <c r="BT273" i="1"/>
  <c r="BT296" i="1"/>
  <c r="BT281" i="1"/>
  <c r="BT221" i="1"/>
  <c r="BT278" i="1"/>
  <c r="BT277" i="1"/>
  <c r="BT279" i="1"/>
  <c r="BT280" i="1"/>
  <c r="BT285" i="1"/>
  <c r="BT227" i="1"/>
  <c r="BT274" i="1"/>
  <c r="BT184" i="1"/>
  <c r="BT276" i="1"/>
  <c r="BT165" i="1"/>
  <c r="BT312" i="1"/>
  <c r="BT169" i="1"/>
  <c r="BT294" i="1"/>
  <c r="BT292" i="1"/>
  <c r="BT6" i="1"/>
  <c r="BT89" i="1"/>
  <c r="BT342" i="1"/>
  <c r="BT92" i="1"/>
  <c r="BL363" i="1"/>
  <c r="BL370" i="1"/>
  <c r="BL152" i="1"/>
  <c r="BL192" i="1"/>
  <c r="BL194" i="1"/>
  <c r="BL193" i="1"/>
  <c r="BL378" i="1"/>
  <c r="BL371" i="1"/>
  <c r="BL348" i="1"/>
  <c r="BL327" i="1"/>
  <c r="BL191" i="1"/>
  <c r="BL200" i="1"/>
  <c r="BL190" i="1"/>
  <c r="BL381" i="1"/>
  <c r="BL379" i="1"/>
  <c r="BL320" i="1"/>
  <c r="BL201" i="1"/>
  <c r="BL376" i="1"/>
  <c r="BL202" i="1"/>
  <c r="BL318" i="1"/>
  <c r="BL262" i="1"/>
  <c r="BL253" i="1"/>
  <c r="BL375" i="1"/>
  <c r="BL377" i="1"/>
  <c r="BL203" i="1"/>
  <c r="BL158" i="1"/>
  <c r="BL212" i="1"/>
  <c r="BL372" i="1"/>
  <c r="BL250" i="1"/>
  <c r="BL260" i="1"/>
  <c r="BL199" i="1"/>
  <c r="BL206" i="1"/>
  <c r="BL380" i="1"/>
  <c r="BL259" i="1"/>
  <c r="BL209" i="1"/>
  <c r="BL249" i="1"/>
  <c r="BL333" i="1"/>
  <c r="BL350" i="1"/>
  <c r="BL141" i="1"/>
  <c r="BL346" i="1"/>
  <c r="BL334" i="1"/>
  <c r="BL329" i="1"/>
  <c r="BL343" i="1"/>
  <c r="BL340" i="1"/>
  <c r="BL143" i="1"/>
  <c r="BL339" i="1"/>
  <c r="BL335" i="1"/>
  <c r="BL345" i="1"/>
  <c r="BL331" i="1"/>
  <c r="BL138" i="1"/>
  <c r="BL332" i="1"/>
  <c r="BL344" i="1"/>
  <c r="BL330" i="1"/>
  <c r="BL172" i="1"/>
  <c r="BL175" i="1"/>
  <c r="BL168" i="1"/>
  <c r="BL170" i="1"/>
  <c r="BL167" i="1"/>
  <c r="BL166" i="1"/>
  <c r="BL284" i="1"/>
  <c r="BL311" i="1"/>
  <c r="BL301" i="1"/>
  <c r="BL314" i="1"/>
  <c r="BL310" i="1"/>
  <c r="BL313" i="1"/>
  <c r="BL219" i="1"/>
  <c r="BL297" i="1"/>
  <c r="BL299" i="1"/>
  <c r="BL229" i="1"/>
  <c r="BL222" i="1"/>
  <c r="BL308" i="1"/>
  <c r="BL226" i="1"/>
  <c r="BL235" i="1"/>
  <c r="BL217" i="1"/>
  <c r="BL291" i="1"/>
  <c r="BL218" i="1"/>
  <c r="BL220" i="1"/>
  <c r="BL295" i="1"/>
  <c r="BL232" i="1"/>
  <c r="BL282" i="1"/>
  <c r="BL224" i="1"/>
  <c r="BL223" i="1"/>
  <c r="BL306" i="1"/>
  <c r="BL309" i="1"/>
  <c r="BL216" i="1"/>
  <c r="BL303" i="1"/>
  <c r="BL307" i="1"/>
  <c r="BL230" i="1"/>
  <c r="BL305" i="1"/>
  <c r="BL304" i="1"/>
  <c r="BL234" i="1"/>
  <c r="BL293" i="1"/>
  <c r="BL298" i="1"/>
  <c r="BL290" i="1"/>
  <c r="BL225" i="1"/>
  <c r="BL231" i="1"/>
  <c r="BL287" i="1"/>
  <c r="BL302" i="1"/>
  <c r="BL228" i="1"/>
  <c r="BL300" i="1"/>
  <c r="BL286" i="1"/>
  <c r="BL288" i="1"/>
  <c r="BL181" i="1"/>
  <c r="BL272" i="1"/>
  <c r="BL179" i="1"/>
  <c r="BL233" i="1"/>
  <c r="BL273" i="1"/>
  <c r="BL296" i="1"/>
  <c r="BL281" i="1"/>
  <c r="BL221" i="1"/>
  <c r="BL278" i="1"/>
  <c r="BL277" i="1"/>
  <c r="BL279" i="1"/>
  <c r="BL180" i="1"/>
  <c r="BL280" i="1"/>
  <c r="BL285" i="1"/>
  <c r="BL227" i="1"/>
  <c r="BL274" i="1"/>
  <c r="BL182" i="1"/>
  <c r="BL184" i="1"/>
  <c r="BL276" i="1"/>
  <c r="BL165" i="1"/>
  <c r="BL245" i="1"/>
  <c r="BL178" i="1"/>
  <c r="BL341" i="1"/>
  <c r="BL147" i="1"/>
  <c r="BL126" i="1"/>
  <c r="BL111" i="1"/>
  <c r="BL11" i="1"/>
  <c r="BL39" i="1"/>
  <c r="BL102" i="1"/>
  <c r="BL22" i="1"/>
  <c r="BL66" i="1"/>
  <c r="BL9" i="1"/>
  <c r="BL31" i="1"/>
  <c r="BL362" i="1"/>
  <c r="BL324" i="1"/>
  <c r="BL47" i="1"/>
  <c r="BL385" i="1"/>
  <c r="BL65" i="1"/>
  <c r="BL323" i="1"/>
  <c r="BL35" i="1"/>
  <c r="BL161" i="1"/>
  <c r="BL325" i="1"/>
  <c r="BL8" i="1"/>
  <c r="BL38" i="1"/>
  <c r="BL384" i="1"/>
  <c r="BL24" i="1"/>
  <c r="BL369" i="1"/>
  <c r="BL54" i="1"/>
  <c r="BL151" i="1"/>
  <c r="BL55" i="1"/>
  <c r="BL53" i="1"/>
  <c r="BL361" i="1"/>
  <c r="BL52" i="1"/>
  <c r="BL7" i="1"/>
  <c r="BL123" i="1"/>
  <c r="BL10" i="1"/>
  <c r="BL82" i="1"/>
  <c r="BL326" i="1"/>
  <c r="BL49" i="1"/>
  <c r="BL50" i="1"/>
  <c r="BL156" i="1"/>
  <c r="BL354" i="1"/>
  <c r="BL142" i="1"/>
  <c r="BL99" i="1"/>
  <c r="BL64" i="1"/>
  <c r="BL81" i="1"/>
  <c r="BL359" i="1"/>
  <c r="BL41" i="1"/>
  <c r="BL58" i="1"/>
  <c r="BL104" i="1"/>
  <c r="BL42" i="1"/>
  <c r="BL352" i="1"/>
  <c r="BL109" i="1"/>
  <c r="BL5" i="1"/>
  <c r="BL355" i="1"/>
  <c r="BL4" i="1"/>
  <c r="BL110" i="1"/>
  <c r="BL45" i="1"/>
  <c r="BL367" i="1"/>
  <c r="BL358" i="1"/>
  <c r="BL34" i="1"/>
  <c r="BL366" i="1"/>
  <c r="BL353" i="1"/>
  <c r="BL60" i="1"/>
  <c r="BL63" i="1"/>
  <c r="BL129" i="1"/>
  <c r="BL108" i="1"/>
  <c r="BL96" i="1"/>
  <c r="BL360" i="1"/>
  <c r="BL83" i="1"/>
  <c r="BL43" i="1"/>
  <c r="BL98" i="1"/>
  <c r="BL59" i="1"/>
  <c r="BL97" i="1"/>
  <c r="BL368" i="1"/>
  <c r="BL57" i="1"/>
  <c r="BL356" i="1"/>
  <c r="BL351" i="1"/>
  <c r="BL148" i="1"/>
  <c r="BL90" i="1"/>
  <c r="BL155" i="1"/>
  <c r="BL44" i="1"/>
  <c r="BL100" i="1"/>
  <c r="BL144" i="1"/>
  <c r="BL321" i="1"/>
  <c r="BL365" i="1"/>
  <c r="BL162" i="1"/>
  <c r="BL146" i="1"/>
  <c r="BL112" i="1"/>
  <c r="BL107" i="1"/>
  <c r="BL149" i="1"/>
  <c r="BL91" i="1"/>
  <c r="BL61" i="1"/>
  <c r="BL71" i="1"/>
  <c r="BL72" i="1"/>
  <c r="BL62" i="1"/>
  <c r="BL364" i="1"/>
  <c r="BL145" i="1"/>
  <c r="BL80" i="1"/>
  <c r="BL13" i="1"/>
  <c r="BL153" i="1"/>
  <c r="BL78" i="1"/>
  <c r="BL18" i="1"/>
  <c r="BL75" i="1"/>
  <c r="BL73" i="1"/>
  <c r="BL93" i="1"/>
  <c r="BL88" i="1"/>
  <c r="BL76" i="1"/>
  <c r="BL77" i="1"/>
  <c r="BL51" i="1"/>
  <c r="BL79" i="1"/>
  <c r="BL87" i="1"/>
  <c r="BL120" i="1"/>
  <c r="BL150" i="1"/>
  <c r="BL154" i="1"/>
  <c r="BL382" i="1"/>
  <c r="BL86" i="1"/>
  <c r="BL84" i="1"/>
  <c r="BL85" i="1"/>
  <c r="BL164" i="1"/>
  <c r="BL163" i="1"/>
  <c r="BL160" i="1"/>
  <c r="BL94" i="1"/>
  <c r="BL125" i="1"/>
  <c r="BL357" i="1"/>
  <c r="BL16" i="1"/>
  <c r="BL103" i="1"/>
  <c r="BL12" i="1"/>
  <c r="BL25" i="1"/>
  <c r="BL105" i="1"/>
  <c r="BL133" i="1"/>
  <c r="BL28" i="1"/>
  <c r="BL128" i="1"/>
  <c r="BL21" i="1"/>
  <c r="BL127" i="1"/>
  <c r="BL23" i="1"/>
  <c r="BL106" i="1"/>
  <c r="BL338" i="1"/>
  <c r="BL283" i="1"/>
  <c r="BL312" i="1"/>
  <c r="BL347" i="1"/>
  <c r="BL134" i="1"/>
  <c r="BL236" i="1"/>
  <c r="BL271" i="1"/>
  <c r="BL337" i="1"/>
  <c r="BL48" i="1"/>
  <c r="BL68" i="1"/>
  <c r="BL67" i="1"/>
  <c r="BL56" i="1"/>
  <c r="BL20" i="1"/>
  <c r="BL118" i="1"/>
  <c r="BL137" i="1"/>
  <c r="BL135" i="1"/>
  <c r="BL119" i="1"/>
  <c r="BL33" i="1"/>
  <c r="BL15" i="1"/>
  <c r="BL101" i="1"/>
  <c r="BL19" i="1"/>
  <c r="BL117" i="1"/>
  <c r="BL124" i="1"/>
  <c r="BL46" i="1"/>
  <c r="BL26" i="1"/>
  <c r="BL169" i="1"/>
  <c r="BL176" i="1"/>
  <c r="BL115" i="1"/>
  <c r="BL130" i="1"/>
  <c r="BL113" i="1"/>
  <c r="BL294" i="1"/>
  <c r="BL122" i="1"/>
  <c r="BL132" i="1"/>
  <c r="BL40" i="1"/>
  <c r="BL36" i="1"/>
  <c r="BL292" i="1"/>
  <c r="BL32" i="1"/>
  <c r="BL116" i="1"/>
  <c r="BL289" i="1"/>
  <c r="BL131" i="1"/>
  <c r="BL37" i="1"/>
  <c r="BL27" i="1"/>
  <c r="BA172" i="1"/>
  <c r="BA175" i="1"/>
  <c r="BA174" i="1"/>
  <c r="BA168" i="1"/>
  <c r="BA173" i="1"/>
  <c r="BA170" i="1"/>
  <c r="BA167" i="1"/>
  <c r="BA166" i="1"/>
  <c r="BA333" i="1"/>
  <c r="BA350" i="1"/>
  <c r="BA126" i="1"/>
  <c r="BA141" i="1"/>
  <c r="BA111" i="1"/>
  <c r="BA140" i="1"/>
  <c r="BA11" i="1"/>
  <c r="BA39" i="1"/>
  <c r="BA342" i="1"/>
  <c r="BA102" i="1"/>
  <c r="BA349" i="1"/>
  <c r="BA22" i="1"/>
  <c r="BA6" i="1"/>
  <c r="BA66" i="1"/>
  <c r="BA322" i="1"/>
  <c r="BA139" i="1"/>
  <c r="BA346" i="1"/>
  <c r="BA334" i="1"/>
  <c r="BA329" i="1"/>
  <c r="BA95" i="1"/>
  <c r="BA29" i="1"/>
  <c r="BA9" i="1"/>
  <c r="BA31" i="1"/>
  <c r="BA343" i="1"/>
  <c r="BA362" i="1"/>
  <c r="BA340" i="1"/>
  <c r="BA143" i="1"/>
  <c r="BA324" i="1"/>
  <c r="BA339" i="1"/>
  <c r="BA47" i="1"/>
  <c r="BA335" i="1"/>
  <c r="BA328" i="1"/>
  <c r="BA385" i="1"/>
  <c r="BA345" i="1"/>
  <c r="BA331" i="1"/>
  <c r="BA65" i="1"/>
  <c r="BA323" i="1"/>
  <c r="BA35" i="1"/>
  <c r="BA74" i="1"/>
  <c r="BA138" i="1"/>
  <c r="BA161" i="1"/>
  <c r="BA325" i="1"/>
  <c r="BA8" i="1"/>
  <c r="BA38" i="1"/>
  <c r="BA384" i="1"/>
  <c r="BA24" i="1"/>
  <c r="BA369" i="1"/>
  <c r="BA54" i="1"/>
  <c r="BA151" i="1"/>
  <c r="BA55" i="1"/>
  <c r="BA53" i="1"/>
  <c r="BA361" i="1"/>
  <c r="BA52" i="1"/>
  <c r="BA7" i="1"/>
  <c r="BA123" i="1"/>
  <c r="BA10" i="1"/>
  <c r="BA284" i="1"/>
  <c r="BA332" i="1"/>
  <c r="BA82" i="1"/>
  <c r="BA326" i="1"/>
  <c r="BA49" i="1"/>
  <c r="BA50" i="1"/>
  <c r="BA156" i="1"/>
  <c r="BA354" i="1"/>
  <c r="BA142" i="1"/>
  <c r="BA99" i="1"/>
  <c r="BA64" i="1"/>
  <c r="BA81" i="1"/>
  <c r="BA359" i="1"/>
  <c r="BA344" i="1"/>
  <c r="BA41" i="1"/>
  <c r="BA58" i="1"/>
  <c r="BA330" i="1"/>
  <c r="BA104" i="1"/>
  <c r="BA42" i="1"/>
  <c r="BA352" i="1"/>
  <c r="BA109" i="1"/>
  <c r="BA5" i="1"/>
  <c r="BA355" i="1"/>
  <c r="BA4" i="1"/>
  <c r="BA110" i="1"/>
  <c r="BA45" i="1"/>
  <c r="BA367" i="1"/>
  <c r="BA358" i="1"/>
  <c r="BA34" i="1"/>
  <c r="BA366" i="1"/>
  <c r="BA353" i="1"/>
  <c r="BA60" i="1"/>
  <c r="BA63" i="1"/>
  <c r="BA311" i="1"/>
  <c r="BA301" i="1"/>
  <c r="BA129" i="1"/>
  <c r="BA314" i="1"/>
  <c r="BA310" i="1"/>
  <c r="BA313" i="1"/>
  <c r="BA108" i="1"/>
  <c r="BA96" i="1"/>
  <c r="BA360" i="1"/>
  <c r="BA83" i="1"/>
  <c r="BA43" i="1"/>
  <c r="BA98" i="1"/>
  <c r="BA59" i="1"/>
  <c r="BA97" i="1"/>
  <c r="BA368" i="1"/>
  <c r="BA57" i="1"/>
  <c r="BA219" i="1"/>
  <c r="BA297" i="1"/>
  <c r="BA356" i="1"/>
  <c r="BA351" i="1"/>
  <c r="BA148" i="1"/>
  <c r="BA90" i="1"/>
  <c r="BA155" i="1"/>
  <c r="BA114" i="1"/>
  <c r="BA299" i="1"/>
  <c r="BA44" i="1"/>
  <c r="BA229" i="1"/>
  <c r="BA69" i="1"/>
  <c r="BA100" i="1"/>
  <c r="BA144" i="1"/>
  <c r="BA321" i="1"/>
  <c r="BA365" i="1"/>
  <c r="BA222" i="1"/>
  <c r="BA162" i="1"/>
  <c r="BA146" i="1"/>
  <c r="BA112" i="1"/>
  <c r="BA107" i="1"/>
  <c r="BA149" i="1"/>
  <c r="BA308" i="1"/>
  <c r="BA91" i="1"/>
  <c r="BA226" i="1"/>
  <c r="BA235" i="1"/>
  <c r="BA217" i="1"/>
  <c r="BA61" i="1"/>
  <c r="BA71" i="1"/>
  <c r="BA72" i="1"/>
  <c r="BA291" i="1"/>
  <c r="BA218" i="1"/>
  <c r="BA220" i="1"/>
  <c r="BA62" i="1"/>
  <c r="BA364" i="1"/>
  <c r="BA295" i="1"/>
  <c r="BA145" i="1"/>
  <c r="BA232" i="1"/>
  <c r="BA282" i="1"/>
  <c r="BA224" i="1"/>
  <c r="BA223" i="1"/>
  <c r="BA89" i="1"/>
  <c r="BA80" i="1"/>
  <c r="BA306" i="1"/>
  <c r="BA309" i="1"/>
  <c r="BA13" i="1"/>
  <c r="BA216" i="1"/>
  <c r="BA153" i="1"/>
  <c r="BA303" i="1"/>
  <c r="BA307" i="1"/>
  <c r="BA78" i="1"/>
  <c r="BA18" i="1"/>
  <c r="BA75" i="1"/>
  <c r="BA73" i="1"/>
  <c r="BA93" i="1"/>
  <c r="BA230" i="1"/>
  <c r="BA305" i="1"/>
  <c r="BA88" i="1"/>
  <c r="BA76" i="1"/>
  <c r="BA77" i="1"/>
  <c r="BA304" i="1"/>
  <c r="BA234" i="1"/>
  <c r="BA51" i="1"/>
  <c r="BA293" i="1"/>
  <c r="BA70" i="1"/>
  <c r="BA298" i="1"/>
  <c r="BA79" i="1"/>
  <c r="BA87" i="1"/>
  <c r="BA290" i="1"/>
  <c r="BA225" i="1"/>
  <c r="BA231" i="1"/>
  <c r="BA287" i="1"/>
  <c r="BA302" i="1"/>
  <c r="BA228" i="1"/>
  <c r="BA300" i="1"/>
  <c r="BA286" i="1"/>
  <c r="BA288" i="1"/>
  <c r="BA120" i="1"/>
  <c r="BA150" i="1"/>
  <c r="BA181" i="1"/>
  <c r="BA272" i="1"/>
  <c r="BA154" i="1"/>
  <c r="BA179" i="1"/>
  <c r="BA233" i="1"/>
  <c r="BA273" i="1"/>
  <c r="BA382" i="1"/>
  <c r="BA86" i="1"/>
  <c r="BA296" i="1"/>
  <c r="BA157" i="1"/>
  <c r="BA281" i="1"/>
  <c r="BA221" i="1"/>
  <c r="BA278" i="1"/>
  <c r="BA277" i="1"/>
  <c r="BA279" i="1"/>
  <c r="BA180" i="1"/>
  <c r="BA280" i="1"/>
  <c r="BA285" i="1"/>
  <c r="BA227" i="1"/>
  <c r="BA183" i="1"/>
  <c r="BA92" i="1"/>
  <c r="BA84" i="1"/>
  <c r="BA274" i="1"/>
  <c r="BA85" i="1"/>
  <c r="BA182" i="1"/>
  <c r="BA184" i="1"/>
  <c r="BA164" i="1"/>
  <c r="BA163" i="1"/>
  <c r="BA160" i="1"/>
  <c r="BA94" i="1"/>
  <c r="BA276" i="1"/>
  <c r="BA125" i="1"/>
  <c r="BA152" i="1"/>
  <c r="BA165" i="1"/>
  <c r="BA30" i="1"/>
  <c r="BA357" i="1"/>
  <c r="BA16" i="1"/>
  <c r="BA103" i="1"/>
  <c r="BA12" i="1"/>
  <c r="BA25" i="1"/>
  <c r="BA105" i="1"/>
  <c r="BA133" i="1"/>
  <c r="BA28" i="1"/>
  <c r="BA128" i="1"/>
  <c r="BA21" i="1"/>
  <c r="BA127" i="1"/>
  <c r="BA23" i="1"/>
  <c r="BA17" i="1"/>
  <c r="BA106" i="1"/>
  <c r="AH371" i="1"/>
  <c r="AH346" i="1"/>
  <c r="AH143" i="1"/>
  <c r="AH343" i="1"/>
  <c r="AH341" i="1"/>
  <c r="AH339" i="1"/>
  <c r="AH335" i="1"/>
  <c r="AH138" i="1"/>
  <c r="AH329" i="1"/>
  <c r="AH377" i="1"/>
  <c r="AH334" i="1"/>
  <c r="AH332" i="1"/>
  <c r="AH350" i="1"/>
  <c r="AH327" i="1"/>
  <c r="AH141" i="1"/>
  <c r="AH347" i="1"/>
  <c r="AH140" i="1"/>
  <c r="AH322" i="1"/>
  <c r="AH333" i="1"/>
  <c r="AH349" i="1"/>
  <c r="AH325" i="1"/>
  <c r="AH9" i="1"/>
  <c r="AH11" i="1"/>
  <c r="AH324" i="1"/>
  <c r="AH7" i="1"/>
  <c r="AH139" i="1"/>
  <c r="AH6" i="1"/>
  <c r="AH10" i="1"/>
  <c r="AH49" i="1"/>
  <c r="AH52" i="1"/>
  <c r="AH47" i="1"/>
  <c r="AH326" i="1"/>
  <c r="AH44" i="1"/>
  <c r="AH345" i="1"/>
  <c r="AH135" i="1"/>
  <c r="AH336" i="1"/>
  <c r="AH337" i="1"/>
  <c r="AH277" i="1"/>
  <c r="AH169" i="1"/>
  <c r="AH235" i="1"/>
  <c r="AH283" i="1"/>
  <c r="AH281" i="1"/>
  <c r="AH314" i="1"/>
  <c r="AH297" i="1"/>
  <c r="AH310" i="1"/>
  <c r="AH311" i="1"/>
  <c r="AH285" i="1"/>
  <c r="AH313" i="1"/>
  <c r="AH312" i="1"/>
  <c r="AH272" i="1"/>
  <c r="AH273" i="1"/>
  <c r="AH294" i="1"/>
  <c r="AH230" i="1"/>
  <c r="AH279" i="1"/>
  <c r="AH229" i="1"/>
  <c r="AH282" i="1"/>
  <c r="AH275" i="1"/>
  <c r="AH234" i="1"/>
  <c r="AH307" i="1"/>
  <c r="AH165" i="1"/>
  <c r="AH274" i="1"/>
  <c r="AH292" i="1"/>
  <c r="AH168" i="1"/>
  <c r="AH286" i="1"/>
  <c r="AH278" i="1"/>
  <c r="AH288" i="1"/>
  <c r="AH280" i="1"/>
  <c r="AH301" i="1"/>
  <c r="AH231" i="1"/>
  <c r="AH232" i="1"/>
  <c r="AH167" i="1"/>
  <c r="AH287" i="1"/>
  <c r="AH227" i="1"/>
  <c r="AH181" i="1"/>
  <c r="AH219" i="1"/>
  <c r="AH302" i="1"/>
  <c r="AH182" i="1"/>
  <c r="AH306" i="1"/>
  <c r="AH303" i="1"/>
  <c r="AH304" i="1"/>
  <c r="AH184" i="1"/>
  <c r="AH233" i="1"/>
  <c r="AH295" i="1"/>
  <c r="AH166" i="1"/>
  <c r="AH291" i="1"/>
  <c r="AH217" i="1"/>
  <c r="AH305" i="1"/>
  <c r="AH298" i="1"/>
  <c r="AH183" i="1"/>
  <c r="AH179" i="1"/>
  <c r="AH296" i="1"/>
  <c r="AH224" i="1"/>
  <c r="AH221" i="1"/>
  <c r="AH293" i="1"/>
  <c r="AH174" i="1"/>
  <c r="AH226" i="1"/>
  <c r="AH223" i="1"/>
  <c r="AH216" i="1"/>
  <c r="AH218" i="1"/>
  <c r="AH228" i="1"/>
  <c r="AH289" i="1"/>
  <c r="AH222" i="1"/>
  <c r="AH225" i="1"/>
  <c r="AH308" i="1"/>
  <c r="AH220" i="1"/>
  <c r="AH290" i="1"/>
  <c r="AH172" i="1"/>
  <c r="AH173" i="1"/>
  <c r="AH175" i="1"/>
  <c r="AH180" i="1"/>
  <c r="AH309" i="1"/>
  <c r="AH170" i="1"/>
  <c r="AH106" i="1"/>
  <c r="AH133" i="1"/>
  <c r="AH114" i="1"/>
  <c r="AH18" i="1"/>
  <c r="AH19" i="1"/>
  <c r="AH27" i="1"/>
  <c r="AH113" i="1"/>
  <c r="AH124" i="1"/>
  <c r="AH70" i="1"/>
  <c r="AH127" i="1"/>
  <c r="AH132" i="1"/>
  <c r="AH103" i="1"/>
  <c r="AH126" i="1"/>
  <c r="AH111" i="1"/>
  <c r="AH23" i="1"/>
  <c r="AH25" i="1"/>
  <c r="AH51" i="1"/>
  <c r="AH94" i="1"/>
  <c r="AH117" i="1"/>
  <c r="AH90" i="1"/>
  <c r="AH95" i="1"/>
  <c r="AH31" i="1"/>
  <c r="AH74" i="1"/>
  <c r="AH26" i="1"/>
  <c r="AH368" i="1"/>
  <c r="AH104" i="1"/>
  <c r="AH17" i="1"/>
  <c r="AH33" i="1"/>
  <c r="AH53" i="1"/>
  <c r="AH91" i="1"/>
  <c r="AH385" i="1"/>
  <c r="AH99" i="1"/>
  <c r="AH176" i="1"/>
  <c r="AH151" i="1"/>
  <c r="AH105" i="1"/>
  <c r="AH66" i="1"/>
  <c r="AH115" i="1"/>
  <c r="AH57" i="1"/>
  <c r="AH21" i="1"/>
  <c r="AH12" i="1"/>
  <c r="AH109" i="1"/>
  <c r="AH161" i="1"/>
  <c r="AH369" i="1"/>
  <c r="AH129" i="1"/>
  <c r="AH36" i="1"/>
  <c r="AH61" i="1"/>
  <c r="AH64" i="1"/>
  <c r="AH128" i="1"/>
  <c r="AH83" i="1"/>
  <c r="AH37" i="1"/>
  <c r="AH55" i="1"/>
  <c r="AH164" i="1"/>
  <c r="AH15" i="1"/>
  <c r="AH112" i="1"/>
  <c r="AH63" i="1"/>
  <c r="AH89" i="1"/>
  <c r="AH78" i="1"/>
  <c r="AH384" i="1"/>
  <c r="AH67" i="1"/>
  <c r="AH81" i="1"/>
  <c r="AH97" i="1"/>
  <c r="AH56" i="1"/>
  <c r="AH80" i="1"/>
  <c r="AH365" i="1"/>
  <c r="AH50" i="1"/>
  <c r="AH163" i="1"/>
  <c r="AH59" i="1"/>
  <c r="AH54" i="1"/>
  <c r="AH160" i="1"/>
  <c r="AH46" i="1"/>
  <c r="AH32" i="1"/>
  <c r="AH16" i="1"/>
  <c r="AH367" i="1"/>
  <c r="AH71" i="1"/>
  <c r="AH62" i="1"/>
  <c r="AH72" i="1"/>
  <c r="AH24" i="1"/>
  <c r="AH364" i="1"/>
  <c r="AH154" i="1"/>
  <c r="AH82" i="1"/>
  <c r="AH5" i="1"/>
  <c r="AH102" i="1"/>
  <c r="AH107" i="1"/>
  <c r="AH98" i="1"/>
  <c r="AH22" i="1"/>
  <c r="AH123" i="1"/>
  <c r="AH79" i="1"/>
  <c r="AH73" i="1"/>
  <c r="AH110" i="1"/>
  <c r="AH29" i="1"/>
  <c r="AH108" i="1"/>
  <c r="AH87" i="1"/>
  <c r="AH86" i="1"/>
  <c r="AH153" i="1"/>
  <c r="AH100" i="1"/>
  <c r="AH96" i="1"/>
  <c r="AH85" i="1"/>
  <c r="AH84" i="1"/>
  <c r="AH88" i="1"/>
  <c r="AH13" i="1"/>
  <c r="AH194" i="1"/>
  <c r="AH195" i="1"/>
  <c r="AH193" i="1"/>
  <c r="AH192" i="1"/>
  <c r="AH198" i="1"/>
  <c r="AH206" i="1"/>
  <c r="AH204" i="1"/>
  <c r="AH264" i="1"/>
  <c r="AH316" i="1"/>
  <c r="AH201" i="1"/>
  <c r="AH241" i="1"/>
  <c r="AH214" i="1"/>
  <c r="AH253" i="1"/>
  <c r="AH178" i="1"/>
  <c r="AH269" i="1"/>
  <c r="AH260" i="1"/>
  <c r="AH284" i="1"/>
  <c r="AH299" i="1"/>
  <c r="AH4" i="1"/>
  <c r="AH276" i="1"/>
  <c r="AH60" i="1"/>
  <c r="AH76" i="1"/>
  <c r="AH125" i="1"/>
  <c r="AH155" i="1"/>
  <c r="AH58" i="1"/>
  <c r="AH39" i="1"/>
  <c r="AH92" i="1"/>
  <c r="AH30" i="1"/>
  <c r="AH75" i="1"/>
  <c r="AH171" i="1"/>
  <c r="AH68" i="1"/>
  <c r="AH93" i="1"/>
  <c r="AH77" i="1"/>
  <c r="AH65" i="1"/>
  <c r="AH130" i="1"/>
  <c r="AH35" i="1"/>
  <c r="AH300" i="1"/>
  <c r="AH40" i="1"/>
  <c r="AH38" i="1"/>
  <c r="AE385" i="1"/>
  <c r="AF385" i="1" s="1"/>
  <c r="AE384" i="1"/>
  <c r="AE383" i="1"/>
  <c r="AE380" i="1"/>
  <c r="AF380" i="1" s="1"/>
  <c r="AE379" i="1"/>
  <c r="AF379" i="1" s="1"/>
  <c r="AE375" i="1"/>
  <c r="AF375" i="1" s="1"/>
  <c r="AE374" i="1"/>
  <c r="AF374" i="1" s="1"/>
  <c r="AE373" i="1"/>
  <c r="AF373" i="1" s="1"/>
  <c r="AE372" i="1"/>
  <c r="AF372" i="1" s="1"/>
  <c r="AE371" i="1"/>
  <c r="AF371" i="1" s="1"/>
  <c r="AE370" i="1"/>
  <c r="AF370" i="1" s="1"/>
  <c r="AE369" i="1"/>
  <c r="AE368" i="1"/>
  <c r="AF368" i="1" s="1"/>
  <c r="AE367" i="1"/>
  <c r="AF367" i="1" s="1"/>
  <c r="AE366" i="1"/>
  <c r="AF366" i="1" s="1"/>
  <c r="AE365" i="1"/>
  <c r="AF365" i="1" s="1"/>
  <c r="AE364" i="1"/>
  <c r="AF364" i="1" s="1"/>
  <c r="AE363" i="1"/>
  <c r="AF363" i="1" s="1"/>
  <c r="AE362" i="1"/>
  <c r="AF362" i="1" s="1"/>
  <c r="AE360" i="1"/>
  <c r="AF360" i="1" s="1"/>
  <c r="AE359" i="1"/>
  <c r="AF359" i="1" s="1"/>
  <c r="AE358" i="1"/>
  <c r="AF358" i="1" s="1"/>
  <c r="AE357" i="1"/>
  <c r="AF357" i="1" s="1"/>
  <c r="AE356" i="1"/>
  <c r="AF356" i="1" s="1"/>
  <c r="AE355" i="1"/>
  <c r="AF355" i="1" s="1"/>
  <c r="AE354" i="1"/>
  <c r="AE353" i="1"/>
  <c r="AE352" i="1"/>
  <c r="AF352" i="1" s="1"/>
  <c r="AE351" i="1"/>
  <c r="AF351" i="1" s="1"/>
  <c r="AE350" i="1"/>
  <c r="AF350" i="1" s="1"/>
  <c r="AE349" i="1"/>
  <c r="AF349" i="1" s="1"/>
  <c r="AE347" i="1"/>
  <c r="AF347" i="1" s="1"/>
  <c r="AE346" i="1"/>
  <c r="AF346" i="1" s="1"/>
  <c r="AE344" i="1"/>
  <c r="AF344" i="1" s="1"/>
  <c r="AE343" i="1"/>
  <c r="AF343" i="1" s="1"/>
  <c r="AE342" i="1"/>
  <c r="AF342" i="1" s="1"/>
  <c r="AE341" i="1"/>
  <c r="AF341" i="1" s="1"/>
  <c r="AE340" i="1"/>
  <c r="AF340" i="1" s="1"/>
  <c r="AE339" i="1"/>
  <c r="AF339" i="1" s="1"/>
  <c r="AE338" i="1"/>
  <c r="AF338" i="1" s="1"/>
  <c r="AE335" i="1"/>
  <c r="AF335" i="1" s="1"/>
  <c r="AE334" i="1"/>
  <c r="AF334" i="1" s="1"/>
  <c r="AE333" i="1"/>
  <c r="AF333" i="1" s="1"/>
  <c r="AE332" i="1"/>
  <c r="AF332" i="1" s="1"/>
  <c r="AE331" i="1"/>
  <c r="AF331" i="1" s="1"/>
  <c r="AE330" i="1"/>
  <c r="AF330" i="1" s="1"/>
  <c r="AE329" i="1"/>
  <c r="AF329" i="1" s="1"/>
  <c r="AE328" i="1"/>
  <c r="AF328" i="1" s="1"/>
  <c r="AE327" i="1"/>
  <c r="AF327" i="1" s="1"/>
  <c r="AE326" i="1"/>
  <c r="AE325" i="1"/>
  <c r="AF325" i="1" s="1"/>
  <c r="AE324" i="1"/>
  <c r="AF324" i="1" s="1"/>
  <c r="AE323" i="1"/>
  <c r="AF323" i="1" s="1"/>
  <c r="AE322" i="1"/>
  <c r="AF322" i="1" s="1"/>
  <c r="AE321" i="1"/>
  <c r="AF321" i="1" s="1"/>
  <c r="AE320" i="1"/>
  <c r="AF320" i="1" s="1"/>
  <c r="AE319" i="1"/>
  <c r="AF319" i="1" s="1"/>
  <c r="AE318" i="1"/>
  <c r="AF318" i="1" s="1"/>
  <c r="AE317" i="1"/>
  <c r="AF317" i="1" s="1"/>
  <c r="AE316" i="1"/>
  <c r="AF316" i="1" s="1"/>
  <c r="AE315" i="1"/>
  <c r="AF315" i="1" s="1"/>
  <c r="AE314" i="1"/>
  <c r="AF314" i="1" s="1"/>
  <c r="AE313" i="1"/>
  <c r="AF313" i="1" s="1"/>
  <c r="AE312" i="1"/>
  <c r="AF312" i="1" s="1"/>
  <c r="AE311" i="1"/>
  <c r="AF311" i="1" s="1"/>
  <c r="AE310" i="1"/>
  <c r="AF310" i="1" s="1"/>
  <c r="AE309" i="1"/>
  <c r="AF309" i="1" s="1"/>
  <c r="AE308" i="1"/>
  <c r="AF308" i="1" s="1"/>
  <c r="AE307" i="1"/>
  <c r="AF307" i="1" s="1"/>
  <c r="AE306" i="1"/>
  <c r="AF306" i="1" s="1"/>
  <c r="AE305" i="1"/>
  <c r="AF305" i="1" s="1"/>
  <c r="AE304" i="1"/>
  <c r="AF304" i="1" s="1"/>
  <c r="AE303" i="1"/>
  <c r="AF303" i="1" s="1"/>
  <c r="AE302" i="1"/>
  <c r="AF302" i="1" s="1"/>
  <c r="AE301" i="1"/>
  <c r="AE298" i="1"/>
  <c r="AF298" i="1" s="1"/>
  <c r="AE297" i="1"/>
  <c r="AF297" i="1" s="1"/>
  <c r="AE296" i="1"/>
  <c r="AF296" i="1" s="1"/>
  <c r="AE295" i="1"/>
  <c r="AF295" i="1" s="1"/>
  <c r="AE294" i="1"/>
  <c r="AF294" i="1" s="1"/>
  <c r="AE293" i="1"/>
  <c r="AF293" i="1" s="1"/>
  <c r="AE292" i="1"/>
  <c r="AF292" i="1" s="1"/>
  <c r="AE291" i="1"/>
  <c r="AF291" i="1" s="1"/>
  <c r="AE290" i="1"/>
  <c r="AF290" i="1" s="1"/>
  <c r="AE289" i="1"/>
  <c r="AF289" i="1" s="1"/>
  <c r="AE288" i="1"/>
  <c r="AF288" i="1" s="1"/>
  <c r="AE287" i="1"/>
  <c r="AF287" i="1" s="1"/>
  <c r="AE286" i="1"/>
  <c r="AF286" i="1" s="1"/>
  <c r="AE285" i="1"/>
  <c r="AF285" i="1" s="1"/>
  <c r="AE283" i="1"/>
  <c r="AF283" i="1" s="1"/>
  <c r="AE282" i="1"/>
  <c r="AF282" i="1" s="1"/>
  <c r="AE281" i="1"/>
  <c r="AF281" i="1" s="1"/>
  <c r="AE280" i="1"/>
  <c r="AF280" i="1" s="1"/>
  <c r="AE279" i="1"/>
  <c r="AF279" i="1" s="1"/>
  <c r="AE278" i="1"/>
  <c r="AF278" i="1" s="1"/>
  <c r="AE277" i="1"/>
  <c r="AF277" i="1" s="1"/>
  <c r="AE275" i="1"/>
  <c r="AF275" i="1" s="1"/>
  <c r="AE274" i="1"/>
  <c r="AE273" i="1"/>
  <c r="AF273" i="1" s="1"/>
  <c r="AE272" i="1"/>
  <c r="AF272" i="1" s="1"/>
  <c r="AE270" i="1"/>
  <c r="AF270" i="1" s="1"/>
  <c r="AE269" i="1"/>
  <c r="AF269" i="1" s="1"/>
  <c r="AE268" i="1"/>
  <c r="AF268" i="1" s="1"/>
  <c r="AE267" i="1"/>
  <c r="AF267" i="1" s="1"/>
  <c r="AE265" i="1"/>
  <c r="AF265" i="1" s="1"/>
  <c r="AE264" i="1"/>
  <c r="AF264" i="1" s="1"/>
  <c r="AE263" i="1"/>
  <c r="AF263" i="1" s="1"/>
  <c r="AE262" i="1"/>
  <c r="AF262" i="1" s="1"/>
  <c r="AE261" i="1"/>
  <c r="AF261" i="1" s="1"/>
  <c r="AE260" i="1"/>
  <c r="AF260" i="1" s="1"/>
  <c r="AE259" i="1"/>
  <c r="AF259" i="1" s="1"/>
  <c r="AE258" i="1"/>
  <c r="AF258" i="1" s="1"/>
  <c r="AE257" i="1"/>
  <c r="AF257" i="1" s="1"/>
  <c r="AE256" i="1"/>
  <c r="AF256" i="1" s="1"/>
  <c r="AE255" i="1"/>
  <c r="AF255" i="1" s="1"/>
  <c r="AE254" i="1"/>
  <c r="AF254" i="1" s="1"/>
  <c r="AE253" i="1"/>
  <c r="AF253" i="1" s="1"/>
  <c r="AE252" i="1"/>
  <c r="AF252" i="1" s="1"/>
  <c r="AE251" i="1"/>
  <c r="AF251" i="1" s="1"/>
  <c r="AE250" i="1"/>
  <c r="AF250" i="1" s="1"/>
  <c r="AE249" i="1"/>
  <c r="AF249" i="1" s="1"/>
  <c r="AE247" i="1"/>
  <c r="AE246" i="1"/>
  <c r="AF246" i="1" s="1"/>
  <c r="AE245" i="1"/>
  <c r="AF245" i="1" s="1"/>
  <c r="AE244" i="1"/>
  <c r="AE243" i="1"/>
  <c r="AF243" i="1" s="1"/>
  <c r="AE242" i="1"/>
  <c r="AF242" i="1" s="1"/>
  <c r="AE241" i="1"/>
  <c r="AF241" i="1" s="1"/>
  <c r="AE240" i="1"/>
  <c r="AF240" i="1" s="1"/>
  <c r="AE239" i="1"/>
  <c r="AF239" i="1" s="1"/>
  <c r="AE238" i="1"/>
  <c r="AF238" i="1" s="1"/>
  <c r="AE237" i="1"/>
  <c r="AF237" i="1" s="1"/>
  <c r="AE236" i="1"/>
  <c r="AF236" i="1" s="1"/>
  <c r="AE235" i="1"/>
  <c r="AF235" i="1" s="1"/>
  <c r="AE234" i="1"/>
  <c r="AF234" i="1" s="1"/>
  <c r="AE233" i="1"/>
  <c r="AF233" i="1" s="1"/>
  <c r="AE232" i="1"/>
  <c r="AF232" i="1" s="1"/>
  <c r="AE231" i="1"/>
  <c r="AF231" i="1" s="1"/>
  <c r="AE230" i="1"/>
  <c r="AF230" i="1" s="1"/>
  <c r="AE229" i="1"/>
  <c r="AF229" i="1" s="1"/>
  <c r="AE228" i="1"/>
  <c r="AF228" i="1" s="1"/>
  <c r="AE227" i="1"/>
  <c r="AF227" i="1" s="1"/>
  <c r="AE226" i="1"/>
  <c r="AF226" i="1" s="1"/>
  <c r="AE225" i="1"/>
  <c r="AF225" i="1" s="1"/>
  <c r="AE224" i="1"/>
  <c r="AF224" i="1" s="1"/>
  <c r="AE223" i="1"/>
  <c r="AF223" i="1" s="1"/>
  <c r="AE222" i="1"/>
  <c r="AE221" i="1"/>
  <c r="AF221" i="1" s="1"/>
  <c r="AE220" i="1"/>
  <c r="AF220" i="1" s="1"/>
  <c r="AE219" i="1"/>
  <c r="AF219" i="1" s="1"/>
  <c r="AE218" i="1"/>
  <c r="AF218" i="1" s="1"/>
  <c r="AE217" i="1"/>
  <c r="AF217" i="1" s="1"/>
  <c r="AE216" i="1"/>
  <c r="AF216" i="1" s="1"/>
  <c r="AE214" i="1"/>
  <c r="AF214" i="1" s="1"/>
  <c r="AE213" i="1"/>
  <c r="AF213" i="1" s="1"/>
  <c r="AE212" i="1"/>
  <c r="AF212" i="1" s="1"/>
  <c r="AE211" i="1"/>
  <c r="AF211" i="1" s="1"/>
  <c r="AE210" i="1"/>
  <c r="AF210" i="1" s="1"/>
  <c r="AE209" i="1"/>
  <c r="AF209" i="1" s="1"/>
  <c r="AE208" i="1"/>
  <c r="AF208" i="1" s="1"/>
  <c r="AE207" i="1"/>
  <c r="AF207" i="1" s="1"/>
  <c r="AE206" i="1"/>
  <c r="AF206" i="1" s="1"/>
  <c r="AE205" i="1"/>
  <c r="AF205" i="1" s="1"/>
  <c r="AE204" i="1"/>
  <c r="AF204" i="1" s="1"/>
  <c r="AE203" i="1"/>
  <c r="AF203" i="1" s="1"/>
  <c r="AE202" i="1"/>
  <c r="AF202" i="1" s="1"/>
  <c r="AE201" i="1"/>
  <c r="AF201" i="1" s="1"/>
  <c r="AE200" i="1"/>
  <c r="AF200" i="1" s="1"/>
  <c r="AE199" i="1"/>
  <c r="AF199" i="1" s="1"/>
  <c r="AE198" i="1"/>
  <c r="AE197" i="1"/>
  <c r="AF197" i="1" s="1"/>
  <c r="AE196" i="1"/>
  <c r="AE195" i="1"/>
  <c r="AE194" i="1"/>
  <c r="AF194" i="1" s="1"/>
  <c r="AE193" i="1"/>
  <c r="AF193" i="1" s="1"/>
  <c r="AE192" i="1"/>
  <c r="AF192" i="1" s="1"/>
  <c r="AE191" i="1"/>
  <c r="AF191" i="1" s="1"/>
  <c r="AE190" i="1"/>
  <c r="AF190" i="1" s="1"/>
  <c r="AE189" i="1"/>
  <c r="AF189" i="1" s="1"/>
  <c r="AE188" i="1"/>
  <c r="AF188" i="1" s="1"/>
  <c r="AE187" i="1"/>
  <c r="AF187" i="1" s="1"/>
  <c r="AE186" i="1"/>
  <c r="AF186" i="1" s="1"/>
  <c r="AE185" i="1"/>
  <c r="AF185" i="1" s="1"/>
  <c r="AE184" i="1"/>
  <c r="AF184" i="1" s="1"/>
  <c r="AE183" i="1"/>
  <c r="AF183" i="1" s="1"/>
  <c r="AE182" i="1"/>
  <c r="AF182" i="1" s="1"/>
  <c r="AE181" i="1"/>
  <c r="AF181" i="1" s="1"/>
  <c r="AE180" i="1"/>
  <c r="AF180" i="1" s="1"/>
  <c r="AE179" i="1"/>
  <c r="AF179" i="1" s="1"/>
  <c r="AE178" i="1"/>
  <c r="AF178" i="1" s="1"/>
  <c r="AE177" i="1"/>
  <c r="AF177" i="1" s="1"/>
  <c r="AE176" i="1"/>
  <c r="AF176" i="1" s="1"/>
  <c r="AE175" i="1"/>
  <c r="AF175" i="1" s="1"/>
  <c r="AE174" i="1"/>
  <c r="AF174" i="1" s="1"/>
  <c r="AE173" i="1"/>
  <c r="AE172" i="1"/>
  <c r="AF172" i="1" s="1"/>
  <c r="AE170" i="1"/>
  <c r="AF170" i="1" s="1"/>
  <c r="AE169" i="1"/>
  <c r="AF169" i="1" s="1"/>
  <c r="AE168" i="1"/>
  <c r="AF168" i="1" s="1"/>
  <c r="AE167" i="1"/>
  <c r="AF167" i="1" s="1"/>
  <c r="AE166" i="1"/>
  <c r="AF166" i="1" s="1"/>
  <c r="AE165" i="1"/>
  <c r="AF165" i="1" s="1"/>
  <c r="AE164" i="1"/>
  <c r="AF164" i="1" s="1"/>
  <c r="AE163" i="1"/>
  <c r="AF163" i="1" s="1"/>
  <c r="AE162" i="1"/>
  <c r="AF162" i="1" s="1"/>
  <c r="AE161" i="1"/>
  <c r="AF161" i="1" s="1"/>
  <c r="AE160" i="1"/>
  <c r="AF160" i="1" s="1"/>
  <c r="AE159" i="1"/>
  <c r="AF159" i="1" s="1"/>
  <c r="AE158" i="1"/>
  <c r="AF158" i="1" s="1"/>
  <c r="AE157" i="1"/>
  <c r="AF157" i="1" s="1"/>
  <c r="AE156" i="1"/>
  <c r="AF156" i="1" s="1"/>
  <c r="AE154" i="1"/>
  <c r="AF154" i="1" s="1"/>
  <c r="AE153" i="1"/>
  <c r="AF153" i="1" s="1"/>
  <c r="AE152" i="1"/>
  <c r="AF152" i="1" s="1"/>
  <c r="AE151" i="1"/>
  <c r="AF151" i="1" s="1"/>
  <c r="AE150" i="1"/>
  <c r="AF150" i="1" s="1"/>
  <c r="AE149" i="1"/>
  <c r="AF149" i="1" s="1"/>
  <c r="AE148" i="1"/>
  <c r="AE147" i="1"/>
  <c r="AE146" i="1"/>
  <c r="AF146" i="1" s="1"/>
  <c r="AE145" i="1"/>
  <c r="AF145" i="1" s="1"/>
  <c r="AE144" i="1"/>
  <c r="AE143" i="1"/>
  <c r="AF143" i="1" s="1"/>
  <c r="AE142" i="1"/>
  <c r="AF142" i="1" s="1"/>
  <c r="AE141" i="1"/>
  <c r="AF141" i="1" s="1"/>
  <c r="AE140" i="1"/>
  <c r="AF140" i="1" s="1"/>
  <c r="AE139" i="1"/>
  <c r="AF139" i="1" s="1"/>
  <c r="AE138" i="1"/>
  <c r="AF138" i="1" s="1"/>
  <c r="AE137" i="1"/>
  <c r="AF137" i="1" s="1"/>
  <c r="AE136" i="1"/>
  <c r="AF136" i="1" s="1"/>
  <c r="AE134" i="1"/>
  <c r="AF134" i="1" s="1"/>
  <c r="AE133" i="1"/>
  <c r="AF133" i="1" s="1"/>
  <c r="AE132" i="1"/>
  <c r="AF132" i="1" s="1"/>
  <c r="AE131" i="1"/>
  <c r="AF131" i="1" s="1"/>
  <c r="AE129" i="1"/>
  <c r="AF129" i="1" s="1"/>
  <c r="AE128" i="1"/>
  <c r="AF128" i="1" s="1"/>
  <c r="AE127" i="1"/>
  <c r="AF127" i="1" s="1"/>
  <c r="AE126" i="1"/>
  <c r="AF126" i="1" s="1"/>
  <c r="AE124" i="1"/>
  <c r="AF124" i="1" s="1"/>
  <c r="AE123" i="1"/>
  <c r="AF123" i="1" s="1"/>
  <c r="AE119" i="1"/>
  <c r="AF119" i="1" s="1"/>
  <c r="AE118" i="1"/>
  <c r="AE117" i="1"/>
  <c r="AE116" i="1"/>
  <c r="AE115" i="1"/>
  <c r="AE114" i="1"/>
  <c r="AF114" i="1" s="1"/>
  <c r="AE113" i="1"/>
  <c r="AF113" i="1" s="1"/>
  <c r="AE112" i="1"/>
  <c r="AF112" i="1" s="1"/>
  <c r="AE111" i="1"/>
  <c r="AF111" i="1" s="1"/>
  <c r="AE110" i="1"/>
  <c r="AF110" i="1" s="1"/>
  <c r="AE109" i="1"/>
  <c r="AF109" i="1" s="1"/>
  <c r="AE108" i="1"/>
  <c r="AF108" i="1" s="1"/>
  <c r="AE107" i="1"/>
  <c r="AF107" i="1" s="1"/>
  <c r="AE106" i="1"/>
  <c r="AF106" i="1" s="1"/>
  <c r="AE105" i="1"/>
  <c r="AF105" i="1" s="1"/>
  <c r="AE104" i="1"/>
  <c r="AF104" i="1" s="1"/>
  <c r="AE103" i="1"/>
  <c r="AF103" i="1" s="1"/>
  <c r="AE102" i="1"/>
  <c r="AF102" i="1" s="1"/>
  <c r="AE100" i="1"/>
  <c r="AF100" i="1" s="1"/>
  <c r="AE99" i="1"/>
  <c r="AF99" i="1" s="1"/>
  <c r="AE98" i="1"/>
  <c r="AF98" i="1" s="1"/>
  <c r="AE97" i="1"/>
  <c r="AF97" i="1" s="1"/>
  <c r="AE96" i="1"/>
  <c r="AF96" i="1" s="1"/>
  <c r="AE95" i="1"/>
  <c r="AF95" i="1" s="1"/>
  <c r="AE94" i="1"/>
  <c r="AF94" i="1" s="1"/>
  <c r="AE91" i="1"/>
  <c r="AE90" i="1"/>
  <c r="AF90" i="1" s="1"/>
  <c r="AE89" i="1"/>
  <c r="AE88" i="1"/>
  <c r="AF88" i="1" s="1"/>
  <c r="AE87" i="1"/>
  <c r="AF87" i="1" s="1"/>
  <c r="AE86" i="1"/>
  <c r="AF86" i="1" s="1"/>
  <c r="AE85" i="1"/>
  <c r="AF85" i="1" s="1"/>
  <c r="AE84" i="1"/>
  <c r="AF84" i="1" s="1"/>
  <c r="AE83" i="1"/>
  <c r="AF83" i="1" s="1"/>
  <c r="AE82" i="1"/>
  <c r="AF82" i="1" s="1"/>
  <c r="AE81" i="1"/>
  <c r="AF81" i="1" s="1"/>
  <c r="AE80" i="1"/>
  <c r="AF80" i="1" s="1"/>
  <c r="AE79" i="1"/>
  <c r="AF79" i="1" s="1"/>
  <c r="AE78" i="1"/>
  <c r="AF78" i="1" s="1"/>
  <c r="AE74" i="1"/>
  <c r="AF74" i="1" s="1"/>
  <c r="AE73" i="1"/>
  <c r="AF73" i="1" s="1"/>
  <c r="AE72" i="1"/>
  <c r="AF72" i="1" s="1"/>
  <c r="AE71" i="1"/>
  <c r="AF71" i="1" s="1"/>
  <c r="AE70" i="1"/>
  <c r="AF70" i="1" s="1"/>
  <c r="AE69" i="1"/>
  <c r="AF69" i="1" s="1"/>
  <c r="AE67" i="1"/>
  <c r="AF67" i="1" s="1"/>
  <c r="AE66" i="1"/>
  <c r="AF66" i="1" s="1"/>
  <c r="AE64" i="1"/>
  <c r="AF64" i="1" s="1"/>
  <c r="AE63" i="1"/>
  <c r="AF63" i="1" s="1"/>
  <c r="AE62" i="1"/>
  <c r="AF62" i="1" s="1"/>
  <c r="AE61" i="1"/>
  <c r="AE59" i="1"/>
  <c r="AF59" i="1" s="1"/>
  <c r="AE57" i="1"/>
  <c r="AF57" i="1" s="1"/>
  <c r="AE56" i="1"/>
  <c r="AF56" i="1" s="1"/>
  <c r="AE55" i="1"/>
  <c r="AF55" i="1" s="1"/>
  <c r="AE54" i="1"/>
  <c r="AF54" i="1" s="1"/>
  <c r="AE53" i="1"/>
  <c r="AF53" i="1" s="1"/>
  <c r="AE52" i="1"/>
  <c r="AF52" i="1" s="1"/>
  <c r="AE51" i="1"/>
  <c r="AF51" i="1" s="1"/>
  <c r="AE50" i="1"/>
  <c r="AF50" i="1" s="1"/>
  <c r="AE49" i="1"/>
  <c r="AF49" i="1" s="1"/>
  <c r="AE48" i="1"/>
  <c r="AF48" i="1" s="1"/>
  <c r="AE47" i="1"/>
  <c r="AF47" i="1" s="1"/>
  <c r="AE46" i="1"/>
  <c r="AF46" i="1" s="1"/>
  <c r="AE45" i="1"/>
  <c r="AF45" i="1" s="1"/>
  <c r="AE44" i="1"/>
  <c r="AF44" i="1" s="1"/>
  <c r="AE43" i="1"/>
  <c r="AF43" i="1" s="1"/>
  <c r="AE42" i="1"/>
  <c r="AF42" i="1" s="1"/>
  <c r="AE41" i="1"/>
  <c r="AF41" i="1" s="1"/>
  <c r="AE37" i="1"/>
  <c r="AF37" i="1" s="1"/>
  <c r="AE36" i="1"/>
  <c r="AF36" i="1" s="1"/>
  <c r="AE34" i="1"/>
  <c r="AF34" i="1" s="1"/>
  <c r="AE33" i="1"/>
  <c r="AF33" i="1" s="1"/>
  <c r="AE32" i="1"/>
  <c r="AE31" i="1"/>
  <c r="AF31" i="1" s="1"/>
  <c r="AE29" i="1"/>
  <c r="AE28" i="1"/>
  <c r="AF28" i="1" s="1"/>
  <c r="AE27" i="1"/>
  <c r="AF27" i="1" s="1"/>
  <c r="AE26" i="1"/>
  <c r="AF26" i="1" s="1"/>
  <c r="AE25" i="1"/>
  <c r="AF25" i="1" s="1"/>
  <c r="AE24" i="1"/>
  <c r="AF24" i="1" s="1"/>
  <c r="AE23" i="1"/>
  <c r="AF23" i="1" s="1"/>
  <c r="AE22" i="1"/>
  <c r="AF22" i="1" s="1"/>
  <c r="AE21" i="1"/>
  <c r="AE20" i="1"/>
  <c r="AF20" i="1" s="1"/>
  <c r="AE19" i="1"/>
  <c r="AF19" i="1" s="1"/>
  <c r="AE18" i="1"/>
  <c r="AF18" i="1" s="1"/>
  <c r="AE17" i="1"/>
  <c r="AF17" i="1" s="1"/>
  <c r="AE16" i="1"/>
  <c r="AF16" i="1" s="1"/>
  <c r="AE15" i="1"/>
  <c r="AF15" i="1" s="1"/>
  <c r="AE13" i="1"/>
  <c r="AF13" i="1" s="1"/>
  <c r="AE12" i="1"/>
  <c r="AF12" i="1" s="1"/>
  <c r="AE11" i="1"/>
  <c r="AF11" i="1" s="1"/>
  <c r="AE10" i="1"/>
  <c r="AF10" i="1" s="1"/>
  <c r="AE9" i="1"/>
  <c r="AF9" i="1" s="1"/>
  <c r="AE8" i="1"/>
  <c r="AF8" i="1" s="1"/>
  <c r="AE7" i="1"/>
  <c r="AF7" i="1" s="1"/>
  <c r="AE6" i="1"/>
  <c r="AF6" i="1" s="1"/>
  <c r="AE5" i="1"/>
  <c r="AC362" i="1"/>
  <c r="AC338" i="1"/>
  <c r="AD338" i="1" s="1"/>
  <c r="AC277" i="1"/>
  <c r="AC142" i="1"/>
  <c r="AD142" i="1" s="1"/>
  <c r="AC133" i="1"/>
  <c r="AD133" i="1" s="1"/>
  <c r="AC131" i="1"/>
  <c r="AD131" i="1" s="1"/>
  <c r="AC124" i="1"/>
  <c r="AD124" i="1" s="1"/>
  <c r="AC114" i="1"/>
  <c r="AD114" i="1" s="1"/>
  <c r="AC113" i="1"/>
  <c r="AD113" i="1" s="1"/>
  <c r="AC106" i="1"/>
  <c r="AD106" i="1" s="1"/>
  <c r="AC27" i="1"/>
  <c r="AD27" i="1" s="1"/>
  <c r="AC19" i="1"/>
  <c r="AD19" i="1" s="1"/>
  <c r="AC18" i="1"/>
  <c r="AD18" i="1" s="1"/>
  <c r="AF5" i="1"/>
  <c r="AF21" i="1"/>
  <c r="AF29" i="1"/>
  <c r="AF30" i="1"/>
  <c r="AF32" i="1"/>
  <c r="AF35" i="1"/>
  <c r="AF38" i="1"/>
  <c r="AF39" i="1"/>
  <c r="AF40" i="1"/>
  <c r="AF58" i="1"/>
  <c r="AF60" i="1"/>
  <c r="AF61" i="1"/>
  <c r="AF65" i="1"/>
  <c r="AF68" i="1"/>
  <c r="AF75" i="1"/>
  <c r="AF76" i="1"/>
  <c r="AF77" i="1"/>
  <c r="AF89" i="1"/>
  <c r="AF91" i="1"/>
  <c r="AF92" i="1"/>
  <c r="AF93" i="1"/>
  <c r="AF101" i="1"/>
  <c r="AF115" i="1"/>
  <c r="AF116" i="1"/>
  <c r="AF117" i="1"/>
  <c r="AF118" i="1"/>
  <c r="AF120" i="1"/>
  <c r="AF122" i="1"/>
  <c r="AF125" i="1"/>
  <c r="AF130" i="1"/>
  <c r="AF135" i="1"/>
  <c r="AF144" i="1"/>
  <c r="AF147" i="1"/>
  <c r="AF148" i="1"/>
  <c r="AF155" i="1"/>
  <c r="AF171" i="1"/>
  <c r="AF173" i="1"/>
  <c r="AF195" i="1"/>
  <c r="AF196" i="1"/>
  <c r="AF198" i="1"/>
  <c r="AF215" i="1"/>
  <c r="AF222" i="1"/>
  <c r="AF244" i="1"/>
  <c r="AF247" i="1"/>
  <c r="AF248" i="1"/>
  <c r="AF266" i="1"/>
  <c r="AF271" i="1"/>
  <c r="AF274" i="1"/>
  <c r="AF276" i="1"/>
  <c r="AF284" i="1"/>
  <c r="AF299" i="1"/>
  <c r="AF300" i="1"/>
  <c r="AF301" i="1"/>
  <c r="AF326" i="1"/>
  <c r="AF336" i="1"/>
  <c r="AF337" i="1"/>
  <c r="AF345" i="1"/>
  <c r="AF348" i="1"/>
  <c r="AF353" i="1"/>
  <c r="AF354" i="1"/>
  <c r="AF361" i="1"/>
  <c r="AF369" i="1"/>
  <c r="AF376" i="1"/>
  <c r="AF377" i="1"/>
  <c r="AF378" i="1"/>
  <c r="AF381" i="1"/>
  <c r="AF382" i="1"/>
  <c r="AF383" i="1"/>
  <c r="AF384" i="1"/>
  <c r="AF4" i="1"/>
  <c r="AD5" i="1"/>
  <c r="AD6" i="1"/>
  <c r="AD7" i="1"/>
  <c r="AD8" i="1"/>
  <c r="AD9" i="1"/>
  <c r="AD10" i="1"/>
  <c r="AD11" i="1"/>
  <c r="AD12" i="1"/>
  <c r="AD13" i="1"/>
  <c r="AD15" i="1"/>
  <c r="AD16" i="1"/>
  <c r="AD17" i="1"/>
  <c r="AD20" i="1"/>
  <c r="AD21" i="1"/>
  <c r="AD22" i="1"/>
  <c r="AD23" i="1"/>
  <c r="AD24" i="1"/>
  <c r="AD25" i="1"/>
  <c r="AD26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7" i="1"/>
  <c r="AD108" i="1"/>
  <c r="AD109" i="1"/>
  <c r="AD110" i="1"/>
  <c r="AD111" i="1"/>
  <c r="AD112" i="1"/>
  <c r="AD115" i="1"/>
  <c r="AD116" i="1"/>
  <c r="AD117" i="1"/>
  <c r="AD118" i="1"/>
  <c r="AD119" i="1"/>
  <c r="AD120" i="1"/>
  <c r="AD122" i="1"/>
  <c r="AD123" i="1"/>
  <c r="AD125" i="1"/>
  <c r="AD126" i="1"/>
  <c r="AD127" i="1"/>
  <c r="AD128" i="1"/>
  <c r="AD129" i="1"/>
  <c r="AD130" i="1"/>
  <c r="AD132" i="1"/>
  <c r="AD134" i="1"/>
  <c r="AD135" i="1"/>
  <c r="AD136" i="1"/>
  <c r="AD137" i="1"/>
  <c r="AD138" i="1"/>
  <c r="AD139" i="1"/>
  <c r="AD140" i="1"/>
  <c r="AD141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4" i="1"/>
  <c r="AA6" i="1"/>
  <c r="AA7" i="1"/>
  <c r="AA8" i="1"/>
  <c r="AA9" i="1"/>
  <c r="AA10" i="1"/>
  <c r="AA11" i="1"/>
  <c r="AA12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40" i="1"/>
  <c r="AA41" i="1"/>
  <c r="AA42" i="1"/>
  <c r="AA43" i="1"/>
  <c r="AA44" i="1"/>
  <c r="AA45" i="1"/>
  <c r="AA46" i="1"/>
  <c r="AA47" i="1"/>
  <c r="AA49" i="1"/>
  <c r="AA50" i="1"/>
  <c r="AA51" i="1"/>
  <c r="AA52" i="1"/>
  <c r="AA53" i="1"/>
  <c r="AA54" i="1"/>
  <c r="AA55" i="1"/>
  <c r="AA56" i="1"/>
  <c r="AA58" i="1"/>
  <c r="AA59" i="1"/>
  <c r="AA60" i="1"/>
  <c r="AA62" i="1"/>
  <c r="AA63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3" i="1"/>
  <c r="AA105" i="1"/>
  <c r="AA107" i="1"/>
  <c r="AA110" i="1"/>
  <c r="AA111" i="1"/>
  <c r="AA112" i="1"/>
  <c r="AA113" i="1"/>
  <c r="AA114" i="1"/>
  <c r="AA115" i="1"/>
  <c r="AA116" i="1"/>
  <c r="AA117" i="1"/>
  <c r="AA118" i="1"/>
  <c r="AA119" i="1"/>
  <c r="AA120" i="1"/>
  <c r="AA122" i="1"/>
  <c r="AA123" i="1"/>
  <c r="AA124" i="1"/>
  <c r="AA125" i="1"/>
  <c r="AA126" i="1"/>
  <c r="AA128" i="1"/>
  <c r="AA129" i="1"/>
  <c r="AA130" i="1"/>
  <c r="AA133" i="1"/>
  <c r="AA134" i="1"/>
  <c r="AA135" i="1"/>
  <c r="AA136" i="1"/>
  <c r="AA137" i="1"/>
  <c r="AA138" i="1"/>
  <c r="AA139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3" i="1"/>
  <c r="AA164" i="1"/>
  <c r="AA169" i="1"/>
  <c r="AA171" i="1"/>
  <c r="AA174" i="1"/>
  <c r="AA176" i="1"/>
  <c r="AA185" i="1"/>
  <c r="AA188" i="1"/>
  <c r="AA189" i="1"/>
  <c r="AA190" i="1"/>
  <c r="AA191" i="1"/>
  <c r="AA192" i="1"/>
  <c r="AA193" i="1"/>
  <c r="AA194" i="1"/>
  <c r="AA195" i="1"/>
  <c r="AA197" i="1"/>
  <c r="AA200" i="1"/>
  <c r="AA202" i="1"/>
  <c r="AA203" i="1"/>
  <c r="AA211" i="1"/>
  <c r="AA212" i="1"/>
  <c r="AA213" i="1"/>
  <c r="AA215" i="1"/>
  <c r="AA236" i="1"/>
  <c r="AA239" i="1"/>
  <c r="AA241" i="1"/>
  <c r="AA243" i="1"/>
  <c r="AA244" i="1"/>
  <c r="AA245" i="1"/>
  <c r="AA247" i="1"/>
  <c r="AA248" i="1"/>
  <c r="AA249" i="1"/>
  <c r="AA256" i="1"/>
  <c r="AA257" i="1"/>
  <c r="AA259" i="1"/>
  <c r="AA262" i="1"/>
  <c r="AA265" i="1"/>
  <c r="AA266" i="1"/>
  <c r="AA267" i="1"/>
  <c r="AA268" i="1"/>
  <c r="AA269" i="1"/>
  <c r="AA271" i="1"/>
  <c r="AA277" i="1"/>
  <c r="AA284" i="1"/>
  <c r="AA319" i="1"/>
  <c r="AA321" i="1"/>
  <c r="AA322" i="1"/>
  <c r="AA323" i="1"/>
  <c r="AA324" i="1"/>
  <c r="AA325" i="1"/>
  <c r="AA326" i="1"/>
  <c r="AA328" i="1"/>
  <c r="AA329" i="1"/>
  <c r="AA330" i="1"/>
  <c r="AA331" i="1"/>
  <c r="AA332" i="1"/>
  <c r="AA333" i="1"/>
  <c r="AA335" i="1"/>
  <c r="AA336" i="1"/>
  <c r="AA337" i="1"/>
  <c r="AA339" i="1"/>
  <c r="AA340" i="1"/>
  <c r="AA341" i="1"/>
  <c r="AA342" i="1"/>
  <c r="AA343" i="1"/>
  <c r="AA344" i="1"/>
  <c r="AA345" i="1"/>
  <c r="AA346" i="1"/>
  <c r="AA347" i="1"/>
  <c r="AA348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4" i="1"/>
  <c r="AA365" i="1"/>
  <c r="AA366" i="1"/>
  <c r="AA367" i="1"/>
  <c r="AA368" i="1"/>
  <c r="AA369" i="1"/>
  <c r="AA373" i="1"/>
  <c r="AA375" i="1"/>
  <c r="AA376" i="1"/>
  <c r="AA377" i="1"/>
  <c r="AA378" i="1"/>
  <c r="AA381" i="1"/>
  <c r="AA382" i="1"/>
  <c r="AA385" i="1"/>
  <c r="Z384" i="1"/>
  <c r="AA384" i="1" s="1"/>
  <c r="Z383" i="1"/>
  <c r="AA383" i="1" s="1"/>
  <c r="Z380" i="1"/>
  <c r="AA380" i="1" s="1"/>
  <c r="Z379" i="1"/>
  <c r="AA379" i="1" s="1"/>
  <c r="Z374" i="1"/>
  <c r="AA374" i="1" s="1"/>
  <c r="Z372" i="1"/>
  <c r="AA372" i="1" s="1"/>
  <c r="Z371" i="1"/>
  <c r="AA371" i="1" s="1"/>
  <c r="Z370" i="1"/>
  <c r="AA370" i="1" s="1"/>
  <c r="Z363" i="1"/>
  <c r="AA363" i="1" s="1"/>
  <c r="Z362" i="1"/>
  <c r="AA362" i="1" s="1"/>
  <c r="Z349" i="1"/>
  <c r="AA349" i="1" s="1"/>
  <c r="Z338" i="1"/>
  <c r="AA338" i="1" s="1"/>
  <c r="Z334" i="1"/>
  <c r="AA334" i="1" s="1"/>
  <c r="Z327" i="1"/>
  <c r="AA327" i="1" s="1"/>
  <c r="Z320" i="1"/>
  <c r="AA320" i="1" s="1"/>
  <c r="Z318" i="1"/>
  <c r="AA318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12" i="1"/>
  <c r="AA312" i="1" s="1"/>
  <c r="Z311" i="1"/>
  <c r="AA311" i="1" s="1"/>
  <c r="Z310" i="1"/>
  <c r="AA310" i="1" s="1"/>
  <c r="Z309" i="1"/>
  <c r="AA309" i="1" s="1"/>
  <c r="Z308" i="1"/>
  <c r="AA308" i="1" s="1"/>
  <c r="Z307" i="1"/>
  <c r="AA307" i="1" s="1"/>
  <c r="Z306" i="1"/>
  <c r="AA306" i="1" s="1"/>
  <c r="Z305" i="1"/>
  <c r="AA305" i="1" s="1"/>
  <c r="Z304" i="1"/>
  <c r="AA304" i="1" s="1"/>
  <c r="Z303" i="1"/>
  <c r="AA303" i="1" s="1"/>
  <c r="Z302" i="1"/>
  <c r="AA302" i="1" s="1"/>
  <c r="Z301" i="1"/>
  <c r="AA301" i="1" s="1"/>
  <c r="Z300" i="1"/>
  <c r="AA300" i="1" s="1"/>
  <c r="Z299" i="1"/>
  <c r="AA299" i="1" s="1"/>
  <c r="Z298" i="1"/>
  <c r="AA298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8" i="1"/>
  <c r="AA288" i="1" s="1"/>
  <c r="Z287" i="1"/>
  <c r="AA287" i="1" s="1"/>
  <c r="Z286" i="1"/>
  <c r="AA286" i="1" s="1"/>
  <c r="Z285" i="1"/>
  <c r="AA285" i="1" s="1"/>
  <c r="Z283" i="1"/>
  <c r="AA283" i="1" s="1"/>
  <c r="Z282" i="1"/>
  <c r="AA282" i="1" s="1"/>
  <c r="Z281" i="1"/>
  <c r="AA281" i="1" s="1"/>
  <c r="Z280" i="1"/>
  <c r="AA280" i="1" s="1"/>
  <c r="Z279" i="1"/>
  <c r="AA279" i="1" s="1"/>
  <c r="Z278" i="1"/>
  <c r="AA278" i="1" s="1"/>
  <c r="Z276" i="1"/>
  <c r="AA276" i="1" s="1"/>
  <c r="Z275" i="1"/>
  <c r="AA275" i="1" s="1"/>
  <c r="Z274" i="1"/>
  <c r="AA274" i="1" s="1"/>
  <c r="Z273" i="1"/>
  <c r="AA273" i="1" s="1"/>
  <c r="Z272" i="1"/>
  <c r="AA272" i="1" s="1"/>
  <c r="Z270" i="1"/>
  <c r="AA270" i="1" s="1"/>
  <c r="Z264" i="1"/>
  <c r="AA264" i="1" s="1"/>
  <c r="Z263" i="1"/>
  <c r="AA263" i="1" s="1"/>
  <c r="Z261" i="1"/>
  <c r="AA261" i="1" s="1"/>
  <c r="Z260" i="1"/>
  <c r="AA260" i="1" s="1"/>
  <c r="Z258" i="1"/>
  <c r="AA258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6" i="1"/>
  <c r="AA246" i="1" s="1"/>
  <c r="Z242" i="1"/>
  <c r="AA242" i="1" s="1"/>
  <c r="Z240" i="1"/>
  <c r="AA240" i="1" s="1"/>
  <c r="Z238" i="1"/>
  <c r="AA238" i="1" s="1"/>
  <c r="Z237" i="1"/>
  <c r="AA237" i="1" s="1"/>
  <c r="Z235" i="1"/>
  <c r="AA235" i="1" s="1"/>
  <c r="Z234" i="1"/>
  <c r="AA234" i="1" s="1"/>
  <c r="Z233" i="1"/>
  <c r="AA233" i="1" s="1"/>
  <c r="Z232" i="1"/>
  <c r="AA232" i="1" s="1"/>
  <c r="Z231" i="1"/>
  <c r="AA231" i="1" s="1"/>
  <c r="Z230" i="1"/>
  <c r="AA230" i="1" s="1"/>
  <c r="Z229" i="1"/>
  <c r="AA229" i="1" s="1"/>
  <c r="Z228" i="1"/>
  <c r="AA228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20" i="1"/>
  <c r="AA220" i="1" s="1"/>
  <c r="Z219" i="1"/>
  <c r="AA219" i="1" s="1"/>
  <c r="Z218" i="1"/>
  <c r="AA218" i="1" s="1"/>
  <c r="Z217" i="1"/>
  <c r="AA217" i="1" s="1"/>
  <c r="Z216" i="1"/>
  <c r="AA216" i="1" s="1"/>
  <c r="Z214" i="1"/>
  <c r="AA214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204" i="1"/>
  <c r="AA204" i="1" s="1"/>
  <c r="Z201" i="1"/>
  <c r="AA201" i="1" s="1"/>
  <c r="Z199" i="1"/>
  <c r="AA199" i="1" s="1"/>
  <c r="Z198" i="1"/>
  <c r="AA198" i="1" s="1"/>
  <c r="Z196" i="1"/>
  <c r="AA196" i="1" s="1"/>
  <c r="Z187" i="1"/>
  <c r="AA187" i="1" s="1"/>
  <c r="Z186" i="1"/>
  <c r="AA186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5" i="1"/>
  <c r="AA175" i="1" s="1"/>
  <c r="Z173" i="1"/>
  <c r="AA173" i="1" s="1"/>
  <c r="Z172" i="1"/>
  <c r="AA172" i="1" s="1"/>
  <c r="Z170" i="1"/>
  <c r="AA170" i="1" s="1"/>
  <c r="Z168" i="1"/>
  <c r="AA168" i="1" s="1"/>
  <c r="Z167" i="1"/>
  <c r="AA167" i="1" s="1"/>
  <c r="Z166" i="1"/>
  <c r="AA166" i="1" s="1"/>
  <c r="Z165" i="1"/>
  <c r="AA165" i="1" s="1"/>
  <c r="Z162" i="1"/>
  <c r="AA162" i="1" s="1"/>
  <c r="Z142" i="1"/>
  <c r="AA142" i="1" s="1"/>
  <c r="Z141" i="1"/>
  <c r="AA141" i="1" s="1"/>
  <c r="Z140" i="1"/>
  <c r="AA140" i="1" s="1"/>
  <c r="Z132" i="1"/>
  <c r="AA132" i="1" s="1"/>
  <c r="Z131" i="1"/>
  <c r="AA131" i="1" s="1"/>
  <c r="Z127" i="1"/>
  <c r="AA127" i="1" s="1"/>
  <c r="Z109" i="1"/>
  <c r="AA109" i="1" s="1"/>
  <c r="Z108" i="1"/>
  <c r="AA108" i="1" s="1"/>
  <c r="Z106" i="1"/>
  <c r="AA106" i="1" s="1"/>
  <c r="Z104" i="1"/>
  <c r="AA104" i="1" s="1"/>
  <c r="Z102" i="1"/>
  <c r="AA102" i="1" s="1"/>
  <c r="Z64" i="1"/>
  <c r="AA64" i="1" s="1"/>
  <c r="Z61" i="1"/>
  <c r="AA61" i="1" s="1"/>
  <c r="Z57" i="1"/>
  <c r="AA57" i="1" s="1"/>
  <c r="Z48" i="1"/>
  <c r="AA48" i="1" s="1"/>
  <c r="Z39" i="1"/>
  <c r="AA39" i="1" s="1"/>
  <c r="Z13" i="1"/>
  <c r="AA13" i="1" s="1"/>
  <c r="Z5" i="1"/>
  <c r="AA5" i="1" s="1"/>
  <c r="AA4" i="1"/>
</calcChain>
</file>

<file path=xl/sharedStrings.xml><?xml version="1.0" encoding="utf-8"?>
<sst xmlns="http://schemas.openxmlformats.org/spreadsheetml/2006/main" count="11850" uniqueCount="899">
  <si>
    <t>Naziv</t>
  </si>
  <si>
    <t>Šifra</t>
  </si>
  <si>
    <t>Vodocrpilište</t>
  </si>
  <si>
    <t>Grad/Općina</t>
  </si>
  <si>
    <t>Alkalitet m-vrijednost  (mgCaCO₃/l)</t>
  </si>
  <si>
    <t>Boja (mg/l Pt/Co)</t>
  </si>
  <si>
    <t>Električna vodljivost pri 25°C (µS/cm)</t>
  </si>
  <si>
    <t>Miris</t>
  </si>
  <si>
    <t>Mutnoća (NTU)</t>
  </si>
  <si>
    <t>pH vrijednost</t>
  </si>
  <si>
    <t>Redoks potencijal (mV)</t>
  </si>
  <si>
    <t>Suspendirane tvari ukupne (mg/l)</t>
  </si>
  <si>
    <t>Temperatura vode  (°C)</t>
  </si>
  <si>
    <t>Tvrdoća ukupna (mgCaCO₃/l)</t>
  </si>
  <si>
    <t>Amonij (mgN/l)</t>
  </si>
  <si>
    <t>Anorganski dušik (mgN/l)</t>
  </si>
  <si>
    <t>Nitrati (mgN/l)</t>
  </si>
  <si>
    <t>Nitriti (mgN/l)</t>
  </si>
  <si>
    <t>Organski dušik (mgN/l)</t>
  </si>
  <si>
    <t>Ortofosfati otopljeni (mgP/l)</t>
  </si>
  <si>
    <t>Otopljeni organski ugljik (DOC) (mgC/l)</t>
  </si>
  <si>
    <t>Ukupni dušik (mgN/l)</t>
  </si>
  <si>
    <t>Ukupni fosfor (mgP/l)</t>
  </si>
  <si>
    <t>Ukupni organski ugljik (TOC) (mgC/l)</t>
  </si>
  <si>
    <t>Bromati (µg/l)</t>
  </si>
  <si>
    <t>Cijanidi ukupni (mg/l)</t>
  </si>
  <si>
    <t>Fluoridi (mg/l)</t>
  </si>
  <si>
    <t>Hidrogenkarbonati (mg/l)</t>
  </si>
  <si>
    <t>Kalcij (mg/l)</t>
  </si>
  <si>
    <t>Kalij (mg/l)</t>
  </si>
  <si>
    <t>Kloridi (mg/l)</t>
  </si>
  <si>
    <t>Magnezij (mg/l)</t>
  </si>
  <si>
    <t>Natrij (mg/l)</t>
  </si>
  <si>
    <t>Silikati otopljeni (mgSiO₂/l)</t>
  </si>
  <si>
    <t>Sulfati (mg/l)</t>
  </si>
  <si>
    <t>Aluminij otopljeni (µg/l)</t>
  </si>
  <si>
    <t>Aluminij ukupni (µg/l)</t>
  </si>
  <si>
    <t>Antimon ukupni (µg/l)</t>
  </si>
  <si>
    <t>Arsen otopljeni (µg/l)</t>
  </si>
  <si>
    <t>Arsen ukupni (µg/l)</t>
  </si>
  <si>
    <t>Bakar otopljeni (µg/l)</t>
  </si>
  <si>
    <t>Bakar ukupni (µg/l)</t>
  </si>
  <si>
    <t>Barij otopljeni (µg/l)</t>
  </si>
  <si>
    <t>Barij ukupni (µg/l)</t>
  </si>
  <si>
    <t>Berilij otopljeni (µg/l)</t>
  </si>
  <si>
    <t>Berilij ukupni (µg/l)</t>
  </si>
  <si>
    <t>Bor ukupni (µg/l)</t>
  </si>
  <si>
    <t>Cink otopljeni (µg/l)</t>
  </si>
  <si>
    <t>Cink ukupni (µg/l)</t>
  </si>
  <si>
    <t>Kadmij otopljeni (µg/l)</t>
  </si>
  <si>
    <t>Kadmij ukupni (µg/l)</t>
  </si>
  <si>
    <t>Krom otopljeni (µg/l)</t>
  </si>
  <si>
    <t>Krom ukupni (µg/l)</t>
  </si>
  <si>
    <t>Mangan otopljeni (µg/l)</t>
  </si>
  <si>
    <t>Mangan ukupni (µg/l)</t>
  </si>
  <si>
    <t>Nikal otopljeni (µg/l)</t>
  </si>
  <si>
    <t>Nikal ukupni (µg/l)</t>
  </si>
  <si>
    <t>Olovo otopljeno (µg/l)</t>
  </si>
  <si>
    <t>Olovo ukupno (µg/l)</t>
  </si>
  <si>
    <t>Selen otopljeni (µg/l)</t>
  </si>
  <si>
    <t>Selen ukupni (µg/l)</t>
  </si>
  <si>
    <t>Uranij ukupni (µg/l)</t>
  </si>
  <si>
    <t>Vanadij otopljeni (µg/l)</t>
  </si>
  <si>
    <t>Željezo otopljeno (µg/l)</t>
  </si>
  <si>
    <t>Željezo ukupno (µg/l)</t>
  </si>
  <si>
    <t>Živa otopljena (µg/l)</t>
  </si>
  <si>
    <t>Živa ukupna (µg/l)</t>
  </si>
  <si>
    <t>Broj aerobnih bakterija 22°C  (broj/1 ml)</t>
  </si>
  <si>
    <t>Broj aerobnih bakterija 36°C (broj/1 ml)</t>
  </si>
  <si>
    <t>Broj fekalnih koliforma (broj/100 ml)</t>
  </si>
  <si>
    <t>Broj fekalnih streptokoka (broj/100 ml)</t>
  </si>
  <si>
    <t>Clostridium perfringens (CFU/100ml) (broj/100 ml)</t>
  </si>
  <si>
    <t>Escherichia coli  (broj/100 ml)</t>
  </si>
  <si>
    <t>Pseudomonas aeruginosa (broj/100 ml)</t>
  </si>
  <si>
    <t>Ukupni broj koliformnih bakterija (broj/100 ml)</t>
  </si>
  <si>
    <t>Dubina do podz. vode (cm)</t>
  </si>
  <si>
    <t>1,1,1-trikloretan (µg/l)</t>
  </si>
  <si>
    <t>1,2-dikloretan (µg/l)</t>
  </si>
  <si>
    <t>2,4' DDT (µg/l)</t>
  </si>
  <si>
    <t>4,4' DDD (µg/l)</t>
  </si>
  <si>
    <t>4,4' DDE (µg/l)</t>
  </si>
  <si>
    <t>4,4' DDT (µg/l)</t>
  </si>
  <si>
    <t>Acetoklor (µg/l)</t>
  </si>
  <si>
    <t>Adsorbilni organski halogeni (AOX) (µg/l)</t>
  </si>
  <si>
    <t>Akrilamid (µg/l)</t>
  </si>
  <si>
    <t>Aldrin (µg/l)</t>
  </si>
  <si>
    <t>Atrazin (µg/l)</t>
  </si>
  <si>
    <t>Azitromicin (µg/l)</t>
  </si>
  <si>
    <t>Azitromicin-N-dezmetilazitromicin (µg/l)</t>
  </si>
  <si>
    <t>Benzen (µg/l)</t>
  </si>
  <si>
    <t>Benzo(a)piren (µg/l)</t>
  </si>
  <si>
    <t>Benzo(b)fluoranten (µg/l)</t>
  </si>
  <si>
    <t>Benzo(g,h,i)perilen (µg/l)</t>
  </si>
  <si>
    <t>Benzo(k)fluoranten (µg/l)</t>
  </si>
  <si>
    <t>Bisfenol A (µg/l)</t>
  </si>
  <si>
    <t>Bromdiklormetan (µg/l)</t>
  </si>
  <si>
    <t>Bromoform (µg/l)</t>
  </si>
  <si>
    <t>DDT ukupni  (µg/l)</t>
  </si>
  <si>
    <t>Dibromklormetan (µg/l)</t>
  </si>
  <si>
    <t>Dieldrin (µg/l)</t>
  </si>
  <si>
    <t>Diklormetan (µg/l)</t>
  </si>
  <si>
    <t>Dimetoat (µg/l)</t>
  </si>
  <si>
    <t>Endosulfan ukupni (µg/l)</t>
  </si>
  <si>
    <t>Endrin (µg/l)</t>
  </si>
  <si>
    <t>Epiklorhidrin (µg/l)</t>
  </si>
  <si>
    <t>Eritromicin (µg/l)</t>
  </si>
  <si>
    <t>Glifosat (µg/l)</t>
  </si>
  <si>
    <t>Heksaklorbenzen (HCB) (µg/l)</t>
  </si>
  <si>
    <t>Heksaklorbutadien (µg/l)</t>
  </si>
  <si>
    <t>Heksaklorcikloheksan ukupni (HCH) (µg/l)</t>
  </si>
  <si>
    <t>Heptaklor (µg/l)</t>
  </si>
  <si>
    <t>Heptaklorepoksid (µg/l)</t>
  </si>
  <si>
    <t>Indeno(1,2,3-cd)piren (µg/l)</t>
  </si>
  <si>
    <t>Izodrin (µg/l)</t>
  </si>
  <si>
    <t>Karbamazepin (µg/l)</t>
  </si>
  <si>
    <t>Klorfenvinfos (µg/l)</t>
  </si>
  <si>
    <t>Klorpirifos (-etil) (µg/l)</t>
  </si>
  <si>
    <t>Klorpirifos (-metil) (µg/l)</t>
  </si>
  <si>
    <t>Ksilen ukupni (µg/l)</t>
  </si>
  <si>
    <t>Memantin (µg/l)</t>
  </si>
  <si>
    <t>Metoksiklor (µg/l)</t>
  </si>
  <si>
    <t>m-ksilen (µg/l)</t>
  </si>
  <si>
    <t>m-ksilen+p-ksilen (µg/l)</t>
  </si>
  <si>
    <t>o-ksilen (µg/l)</t>
  </si>
  <si>
    <t>Ometoat (µg/l)</t>
  </si>
  <si>
    <t>Pirimifos (-etil) (µg/l)</t>
  </si>
  <si>
    <t>Pirimifos (-metil) (µg/l)</t>
  </si>
  <si>
    <t>p-ksilen (µg/l)</t>
  </si>
  <si>
    <t>Simazin (µg/l)</t>
  </si>
  <si>
    <t>S-metolaklor (µg/l)</t>
  </si>
  <si>
    <t>Sulfametoksazol (µg/l)</t>
  </si>
  <si>
    <t>Terbutilazin (µg/l)</t>
  </si>
  <si>
    <t>Tetrakloretilen (µg/l)</t>
  </si>
  <si>
    <t>Tetraklormetan (tetraklorugljik) (µg/l)</t>
  </si>
  <si>
    <t>Toluen (µg/l)</t>
  </si>
  <si>
    <t>Torasemid (µg/l)</t>
  </si>
  <si>
    <t>Trihalometani ukupni (µg/l)</t>
  </si>
  <si>
    <t>Trikloretilen (µg/l)</t>
  </si>
  <si>
    <t>Triklormetan (kloroform) (µg/l)</t>
  </si>
  <si>
    <t>Varfarin (µg/l)</t>
  </si>
  <si>
    <t>Vinil klorid (µg/l)</t>
  </si>
  <si>
    <t>α-endosulfan (µg/l)</t>
  </si>
  <si>
    <t>α-heksaklorcikloheksan (HCH) (µg/l)</t>
  </si>
  <si>
    <t>β-endosulfan (µg/l)</t>
  </si>
  <si>
    <t>β-Heksaklorcikloheksan (HCH) (µg/l)</t>
  </si>
  <si>
    <t>γ-Heksaklorcikloheksan (HCH) (µg/l)</t>
  </si>
  <si>
    <t>δ-Heksaklorcikloheksan (HCH) (µg/l)</t>
  </si>
  <si>
    <t>BPK₅ (mgO₂/l)</t>
  </si>
  <si>
    <t>KPK-Mn (mgO₂/l)</t>
  </si>
  <si>
    <t>Otopljeni kisik (mgO₂/l)</t>
  </si>
  <si>
    <t>Zasićenje kisikom (%)</t>
  </si>
  <si>
    <t>Prerovec, P-11</t>
  </si>
  <si>
    <t>Prerovec</t>
  </si>
  <si>
    <t>Ivanić-Grad</t>
  </si>
  <si>
    <t>&lt;0,015</t>
  </si>
  <si>
    <t>&lt;0,01</t>
  </si>
  <si>
    <t>&lt;0,005</t>
  </si>
  <si>
    <t>&lt;1</t>
  </si>
  <si>
    <t>&lt;0,35</t>
  </si>
  <si>
    <t>&lt;0,1</t>
  </si>
  <si>
    <t>&lt;0,13</t>
  </si>
  <si>
    <t>&lt;0,31</t>
  </si>
  <si>
    <t>&lt;0,14</t>
  </si>
  <si>
    <t>&lt;0,001</t>
  </si>
  <si>
    <t>&lt;0,18</t>
  </si>
  <si>
    <t>&lt;0,16</t>
  </si>
  <si>
    <t>&lt;0,19</t>
  </si>
  <si>
    <t>Ravnik, MP-9</t>
  </si>
  <si>
    <t>Ravnik</t>
  </si>
  <si>
    <t>&lt;10</t>
  </si>
  <si>
    <t>&lt;0,02</t>
  </si>
  <si>
    <t>&lt;0,000025</t>
  </si>
  <si>
    <t>&lt;0,000041</t>
  </si>
  <si>
    <t>&lt;0,00004</t>
  </si>
  <si>
    <t>&lt;0,000029</t>
  </si>
  <si>
    <t>&lt;0,03</t>
  </si>
  <si>
    <t>&lt;0,000036</t>
  </si>
  <si>
    <t>Zapadno polje, B-5</t>
  </si>
  <si>
    <t>Zapadno polje</t>
  </si>
  <si>
    <t>&lt;0,15</t>
  </si>
  <si>
    <t>&lt;0,002</t>
  </si>
  <si>
    <t>&lt;0,5</t>
  </si>
  <si>
    <t>Luke, Z-4</t>
  </si>
  <si>
    <t>Luke</t>
  </si>
  <si>
    <t>Vesela, P-2</t>
  </si>
  <si>
    <t>Vesela</t>
  </si>
  <si>
    <t>Jelas, P-7/91</t>
  </si>
  <si>
    <t>Jelas</t>
  </si>
  <si>
    <t>Jelas, P-9/91</t>
  </si>
  <si>
    <t>Jelas, P-10/91</t>
  </si>
  <si>
    <t>Trslana, V-5</t>
  </si>
  <si>
    <t>Trslana</t>
  </si>
  <si>
    <t>Đakovo</t>
  </si>
  <si>
    <t>Kanovci, ViN-1</t>
  </si>
  <si>
    <t>Kanovci</t>
  </si>
  <si>
    <t>Nijemci, P-1</t>
  </si>
  <si>
    <t>Nijemci</t>
  </si>
  <si>
    <t>Gundinci, SPB-6</t>
  </si>
  <si>
    <t/>
  </si>
  <si>
    <t>Vrbanja, VZ-1</t>
  </si>
  <si>
    <t>Vrbanja</t>
  </si>
  <si>
    <t>Stari Mikanovci, SMP-1</t>
  </si>
  <si>
    <t>Stari Mikanovci</t>
  </si>
  <si>
    <t>Stari Jankovci, SJZ-1</t>
  </si>
  <si>
    <t>Stari Jankovci</t>
  </si>
  <si>
    <t>Veliki Grđevac, GP-1</t>
  </si>
  <si>
    <t>Veliki Grđevac</t>
  </si>
  <si>
    <t>Milaševac, MZ-1</t>
  </si>
  <si>
    <t>Milaševac</t>
  </si>
  <si>
    <t>Trstenik, P-1/9</t>
  </si>
  <si>
    <t>Trstenik</t>
  </si>
  <si>
    <t>Križevci</t>
  </si>
  <si>
    <t>Gaza I, KOB5</t>
  </si>
  <si>
    <t>Gaza I</t>
  </si>
  <si>
    <t>Karlovac</t>
  </si>
  <si>
    <t>&lt;5</t>
  </si>
  <si>
    <t>&lt;0,3</t>
  </si>
  <si>
    <t>Švarča, KOB2</t>
  </si>
  <si>
    <t>Švarča</t>
  </si>
  <si>
    <t>&lt;2</t>
  </si>
  <si>
    <t>Mekušje, KOB2</t>
  </si>
  <si>
    <t>Mekušje</t>
  </si>
  <si>
    <t>Meljun, P-1</t>
  </si>
  <si>
    <t>Meljun</t>
  </si>
  <si>
    <t>&lt;0,003</t>
  </si>
  <si>
    <t>Slavetić-Hrašće, sabirna jama</t>
  </si>
  <si>
    <t>Slavetić-Hrašće</t>
  </si>
  <si>
    <t>Jastrebarsko</t>
  </si>
  <si>
    <t>Grobotek, B-1</t>
  </si>
  <si>
    <t>Grobotek</t>
  </si>
  <si>
    <t>Krapina</t>
  </si>
  <si>
    <t>Šrajbeki, izvorište</t>
  </si>
  <si>
    <t>Šrajbeki</t>
  </si>
  <si>
    <t>Lobor</t>
  </si>
  <si>
    <t>Pregrada, B-Pr</t>
  </si>
  <si>
    <t>Pregrada</t>
  </si>
  <si>
    <t>Drenov Bok, Z-6</t>
  </si>
  <si>
    <t>Drenov Bok</t>
  </si>
  <si>
    <t>Jasenovac</t>
  </si>
  <si>
    <t>Drenov Bok, Z-3</t>
  </si>
  <si>
    <t>Donja Budičina, izvorište</t>
  </si>
  <si>
    <t>Donja Budučina</t>
  </si>
  <si>
    <t>&lt;0,17</t>
  </si>
  <si>
    <t>Donja Mlinoga, izvorište</t>
  </si>
  <si>
    <t>Donja Mlinoga</t>
  </si>
  <si>
    <t>Bartolovec, P2-G</t>
  </si>
  <si>
    <t>Bartolovec</t>
  </si>
  <si>
    <t>Bartolovec, P3-G</t>
  </si>
  <si>
    <t>Bartolovec, P3-D</t>
  </si>
  <si>
    <t>Varaždin, PDS-5</t>
  </si>
  <si>
    <t>Varaždin</t>
  </si>
  <si>
    <t>Varaždin, PDS-6</t>
  </si>
  <si>
    <t>Varaždin, PDS-7</t>
  </si>
  <si>
    <t>Vinkovščak, PV-2</t>
  </si>
  <si>
    <t>Vinkovščak</t>
  </si>
  <si>
    <t>Vinkovščak, PV-4</t>
  </si>
  <si>
    <t>Vinkovščak, PV-6</t>
  </si>
  <si>
    <t>Prelog, P-49</t>
  </si>
  <si>
    <t>Prelog</t>
  </si>
  <si>
    <t>Prelog, P-52</t>
  </si>
  <si>
    <t>Prelog, PDS-7</t>
  </si>
  <si>
    <t>Nedelišće, P-23</t>
  </si>
  <si>
    <t>Nedelišće</t>
  </si>
  <si>
    <t>Nedelišće, P-26</t>
  </si>
  <si>
    <t>Nedelišće, PDS-2</t>
  </si>
  <si>
    <t>Molve, P-2</t>
  </si>
  <si>
    <t>Molve-INA</t>
  </si>
  <si>
    <t>Molve, P-6</t>
  </si>
  <si>
    <t>Lipovec, KP-12</t>
  </si>
  <si>
    <t>Lipovec</t>
  </si>
  <si>
    <t>Koprivnica</t>
  </si>
  <si>
    <t>Lipovec, KP-12a</t>
  </si>
  <si>
    <t>Đurđevac, P-1</t>
  </si>
  <si>
    <t>Đurđevac</t>
  </si>
  <si>
    <t>Pitomača, PP-1</t>
  </si>
  <si>
    <t>Pitomača</t>
  </si>
  <si>
    <t>Korija, K-2</t>
  </si>
  <si>
    <t>Korija</t>
  </si>
  <si>
    <t>Bikana, PV-1</t>
  </si>
  <si>
    <t>Bikana</t>
  </si>
  <si>
    <t>Klanac, OTP-8</t>
  </si>
  <si>
    <t>Klanac</t>
  </si>
  <si>
    <t>Fatovi, OTP-7</t>
  </si>
  <si>
    <t>Fatovi</t>
  </si>
  <si>
    <t>Jarčevac, JP-1A</t>
  </si>
  <si>
    <t>Jarčevac</t>
  </si>
  <si>
    <t>Cerić, P-1</t>
  </si>
  <si>
    <t>Cerić</t>
  </si>
  <si>
    <t>Vinogradi, Pz-2</t>
  </si>
  <si>
    <t>Vinogradi</t>
  </si>
  <si>
    <t>Vinogradi, Pz-2a</t>
  </si>
  <si>
    <t>Vinogradi, Pz-3</t>
  </si>
  <si>
    <t>Čepin</t>
  </si>
  <si>
    <t>Skela, Z-2</t>
  </si>
  <si>
    <t>Skela</t>
  </si>
  <si>
    <t>Ilok</t>
  </si>
  <si>
    <t>Mohovo, MP-4</t>
  </si>
  <si>
    <t>Mohovo</t>
  </si>
  <si>
    <t>Topolje, TO-4</t>
  </si>
  <si>
    <t>Topolje</t>
  </si>
  <si>
    <t>Draž</t>
  </si>
  <si>
    <t>Prosine, PP-2</t>
  </si>
  <si>
    <t>Prosine</t>
  </si>
  <si>
    <t>Kneževi Vinogradi</t>
  </si>
  <si>
    <t>Konkološ, Mece, P-4</t>
  </si>
  <si>
    <t>Konkološ</t>
  </si>
  <si>
    <t>Darda</t>
  </si>
  <si>
    <t>Medinci, B-2</t>
  </si>
  <si>
    <t>Medinci</t>
  </si>
  <si>
    <t>Donji Miholjac, Z-1</t>
  </si>
  <si>
    <t>Donji Miholjac</t>
  </si>
  <si>
    <t>Semeljci, P-1</t>
  </si>
  <si>
    <t>Semeljci</t>
  </si>
  <si>
    <t>Bregana,  Nes-5</t>
  </si>
  <si>
    <t>Bregana</t>
  </si>
  <si>
    <t>&lt;0,04</t>
  </si>
  <si>
    <t>&lt;0,2</t>
  </si>
  <si>
    <t>&lt;0,05</t>
  </si>
  <si>
    <t>&lt;0,025</t>
  </si>
  <si>
    <t>Bregana,  Nes-14</t>
  </si>
  <si>
    <t>Bregana,  Nes-54</t>
  </si>
  <si>
    <t>Bregana,  Nes-62</t>
  </si>
  <si>
    <t>&lt;4</t>
  </si>
  <si>
    <t>Bregana,  SM1/1</t>
  </si>
  <si>
    <t>Gradska crpilišta,  B-5</t>
  </si>
  <si>
    <t>Gradska crpilišta</t>
  </si>
  <si>
    <t>Zagreb</t>
  </si>
  <si>
    <t>Gradska crpilišta,  D-3</t>
  </si>
  <si>
    <t>Gradska crpilišta,  D-6</t>
  </si>
  <si>
    <t>Gradska crpilišta,  V-2</t>
  </si>
  <si>
    <t>Gradska crpilišta,  V-5</t>
  </si>
  <si>
    <t>Gradska crpilišta,  B-15</t>
  </si>
  <si>
    <t>Horvati,  H-1</t>
  </si>
  <si>
    <t>Horvati</t>
  </si>
  <si>
    <t>Horvati,  Ph-12</t>
  </si>
  <si>
    <t>Horvati,  Ph-17</t>
  </si>
  <si>
    <t>Prečko,  Pp-11</t>
  </si>
  <si>
    <t>Prečko</t>
  </si>
  <si>
    <t>Prečko,  Pp-16</t>
  </si>
  <si>
    <t>Prečko,  Pp-20</t>
  </si>
  <si>
    <t>Ivanja Reka,  Ir-111/D</t>
  </si>
  <si>
    <t>Ivanja Reka</t>
  </si>
  <si>
    <t>&lt;3</t>
  </si>
  <si>
    <t>&lt;0,188</t>
  </si>
  <si>
    <t>&lt;0,07</t>
  </si>
  <si>
    <t>&lt;0,06</t>
  </si>
  <si>
    <t>&lt;0,09</t>
  </si>
  <si>
    <t>Ivanja Reka,  Ir-111/P</t>
  </si>
  <si>
    <t>Ivanja Reka,  Ir-112/D</t>
  </si>
  <si>
    <t>Ivanja Reka,  Ir-112/P</t>
  </si>
  <si>
    <t>&lt;0,00005</t>
  </si>
  <si>
    <t>Ivanja Reka,  Ir-2</t>
  </si>
  <si>
    <t>Kosnica,  Čdp-12/2</t>
  </si>
  <si>
    <t>Kosnica</t>
  </si>
  <si>
    <t>Kosnica,  Čdp-12/3</t>
  </si>
  <si>
    <t>Kosnica,  Čdp-13/1</t>
  </si>
  <si>
    <t>&lt;0</t>
  </si>
  <si>
    <t>Kosnica,  Čdp-13/2</t>
  </si>
  <si>
    <t>&lt;0,009</t>
  </si>
  <si>
    <t>Kosnica,  Čdp-8/1</t>
  </si>
  <si>
    <t>Kosnica,  Čdp-8/2</t>
  </si>
  <si>
    <t>Kosnica,  Čp-101</t>
  </si>
  <si>
    <t>Kosnica,  Čp-8</t>
  </si>
  <si>
    <t>Kosnica,  Mp-5</t>
  </si>
  <si>
    <t>Kosnica,  Pkb-1/1/3</t>
  </si>
  <si>
    <t>Kosnica,  Pkb-1/1/2</t>
  </si>
  <si>
    <t>Kosnica,  Pkb-1/1/1</t>
  </si>
  <si>
    <t>Kosnica,  Pkb-3/1/2</t>
  </si>
  <si>
    <t>Kosnica,  Pkb-3/1/1</t>
  </si>
  <si>
    <t>Kosnica,  Pkb-3/1/3</t>
  </si>
  <si>
    <t>Kosnica,  Pkb-5/1/3</t>
  </si>
  <si>
    <t>Kosnica,  Pkb-5/1/2</t>
  </si>
  <si>
    <t>Kosnica,  Čp-105/3</t>
  </si>
  <si>
    <t>Kosnica,  Čp-105/2</t>
  </si>
  <si>
    <t>Kosnica,  Čp-105/1</t>
  </si>
  <si>
    <t>Kosnica,  Pkb-5/1/1</t>
  </si>
  <si>
    <t>Kosnica,  A-1-1</t>
  </si>
  <si>
    <t>Kosnica,  A-2-1</t>
  </si>
  <si>
    <t>Kosnica,  A-4-1</t>
  </si>
  <si>
    <t>Kosnica,  A-5-1</t>
  </si>
  <si>
    <t>Kosnica,  A-7-1</t>
  </si>
  <si>
    <t>Mala Mlaka,  Mm-310</t>
  </si>
  <si>
    <t>Mala Mlaka</t>
  </si>
  <si>
    <t>Mala Mlaka,  Mm-311</t>
  </si>
  <si>
    <t>Mala Mlaka,  Mm-319</t>
  </si>
  <si>
    <t>Mala Mlaka,  Mm-32</t>
  </si>
  <si>
    <t>&lt;0,0025</t>
  </si>
  <si>
    <t>&lt;0,25</t>
  </si>
  <si>
    <t>Mala Mlaka,  Mm-320</t>
  </si>
  <si>
    <t>Mala Mlaka,  Mm-321</t>
  </si>
  <si>
    <t>Mala Mlaka,  Mm-322</t>
  </si>
  <si>
    <t>Mala Mlaka,  Mm-323</t>
  </si>
  <si>
    <t>Mala Mlaka,  Mm-325</t>
  </si>
  <si>
    <t>Mala Mlaka,  Mm-330</t>
  </si>
  <si>
    <t>Mala Mlaka,  Mm-331</t>
  </si>
  <si>
    <t>Mala Mlaka,  Mm-332</t>
  </si>
  <si>
    <t>Mala Mlaka,  Mm-333</t>
  </si>
  <si>
    <t>Mala Mlaka,  Pzo-2</t>
  </si>
  <si>
    <t>Mala Mlaka,  Pzo-8</t>
  </si>
  <si>
    <t>Mala Mlaka,  Pzo-12</t>
  </si>
  <si>
    <t>Mala Mlaka,  Pzo-14</t>
  </si>
  <si>
    <t>Mala Mlaka,  Mm-49</t>
  </si>
  <si>
    <t>Mala Mlaka,  Mm-72</t>
  </si>
  <si>
    <t>Mala Mlaka,  Pd-9</t>
  </si>
  <si>
    <t>Petruševec,  Ppe-11</t>
  </si>
  <si>
    <t>Petruševac</t>
  </si>
  <si>
    <t>Petruševec,  Ppe-16</t>
  </si>
  <si>
    <t>&lt;0,0001</t>
  </si>
  <si>
    <t>Petruševec,  Pp-18/30</t>
  </si>
  <si>
    <t>Petruševec,  Pp-19</t>
  </si>
  <si>
    <t>&lt;20</t>
  </si>
  <si>
    <t>Petruševec,  Pp-21</t>
  </si>
  <si>
    <t>Petruševec,  Pp-23/5</t>
  </si>
  <si>
    <t>Petruševec,  Pp-25/D</t>
  </si>
  <si>
    <t>Petruševec,  Pp-25/P</t>
  </si>
  <si>
    <t>Petruševec,  Pp-26/D</t>
  </si>
  <si>
    <t>Petruševec,  Pp-26/P</t>
  </si>
  <si>
    <t>Petruševec,  Pp-27/D</t>
  </si>
  <si>
    <t>Petruševec,  Pp-27/P</t>
  </si>
  <si>
    <t>Petruševec,  Pp-7</t>
  </si>
  <si>
    <t>Petruševec,  Ppe-20</t>
  </si>
  <si>
    <t>Sašnjak-Žitnjak,  Ž-7</t>
  </si>
  <si>
    <t>Sašnjak-Žitnjak</t>
  </si>
  <si>
    <t>Sašnjak-Žitnjak,  Ž-8</t>
  </si>
  <si>
    <t>Sašnjak-Žitnjak,  Žk-1</t>
  </si>
  <si>
    <t>Sašnjak-Žitnjak,  Sk-15</t>
  </si>
  <si>
    <t>Sašnjak-Žitnjak,  Sk-17</t>
  </si>
  <si>
    <t>Sašnjak-Žitnjak,  Sk-18</t>
  </si>
  <si>
    <t>Sašnjak-Žitnjak,  Z-2</t>
  </si>
  <si>
    <t>Sašnjak-Žitnjak,  Z-4</t>
  </si>
  <si>
    <t>Sašnjak-Žitnjak,  Z-6</t>
  </si>
  <si>
    <t>Sašnjak-Žitnjak,  Z-7</t>
  </si>
  <si>
    <t>Sašnjak-Žitnjak,  Z-10</t>
  </si>
  <si>
    <t>Sašnjak-Žitnjak,  Z-13</t>
  </si>
  <si>
    <t>Sašnjak-Žitnjak,  Z-15</t>
  </si>
  <si>
    <t>Sašnjak-Žitnjak,  V-32/2</t>
  </si>
  <si>
    <t>Sašnjak-Žitnjak,  SK-16/2</t>
  </si>
  <si>
    <t>Stara Loza,  Pr-4</t>
  </si>
  <si>
    <t>Stara Loza</t>
  </si>
  <si>
    <t>Stara Loza,  Psl-5</t>
  </si>
  <si>
    <t>Stara Loza,  Psl-6</t>
  </si>
  <si>
    <t>Stara Loza,  Spb-10</t>
  </si>
  <si>
    <t>Stara Loza,  Pr-7/2</t>
  </si>
  <si>
    <t>Strmec,  Nos-101</t>
  </si>
  <si>
    <t>Strmec</t>
  </si>
  <si>
    <t>Strmec,  Nos-103</t>
  </si>
  <si>
    <t>Strmec,  Nos-104</t>
  </si>
  <si>
    <t>Strmec,  Nos-117</t>
  </si>
  <si>
    <t>Strmec,  Nos-118</t>
  </si>
  <si>
    <t>Strmec,  Nos-121</t>
  </si>
  <si>
    <t>Strmec,  Nos-126/D</t>
  </si>
  <si>
    <t>Strmec,  Nos-29a</t>
  </si>
  <si>
    <t>Strmec,  Nos-70</t>
  </si>
  <si>
    <t>Strmec,  Nos-71</t>
  </si>
  <si>
    <t>Šibice,  Kp-4</t>
  </si>
  <si>
    <t>Šibice</t>
  </si>
  <si>
    <t>Šibice,  Kp-6</t>
  </si>
  <si>
    <t>Šibice,  P-3</t>
  </si>
  <si>
    <t>Šibice,  P-5</t>
  </si>
  <si>
    <t>Šibice,  Sp-1</t>
  </si>
  <si>
    <t>Šibice,  Sp-6</t>
  </si>
  <si>
    <t>Šibice,  Zpv-4</t>
  </si>
  <si>
    <t>Šibice,  Zpv-6</t>
  </si>
  <si>
    <t>Šibice,  B-13</t>
  </si>
  <si>
    <t>Velika Gorica,  Čdp-3/2</t>
  </si>
  <si>
    <t>Velika Gorica</t>
  </si>
  <si>
    <t>Velika Gorica,  Čp-23</t>
  </si>
  <si>
    <t>Velika Gorica,  Lg-1</t>
  </si>
  <si>
    <t>Velika Gorica,  Lg-4</t>
  </si>
  <si>
    <t>Velika Gorica,  P-7</t>
  </si>
  <si>
    <t>Velika Gorica,  Vg-1</t>
  </si>
  <si>
    <t>Velika Gorica,  Vg-4</t>
  </si>
  <si>
    <t>Velika Gorica,  Vg-6</t>
  </si>
  <si>
    <t>Velika Gorica,  Vg-11</t>
  </si>
  <si>
    <t>Velika Gorica,  Vg-9</t>
  </si>
  <si>
    <t>Velika Gorica,  Lg-2/2</t>
  </si>
  <si>
    <t>Velika Gorica,  Vg-10/2</t>
  </si>
  <si>
    <t>Zapruđe,  Pz-21</t>
  </si>
  <si>
    <t>Zapruđe</t>
  </si>
  <si>
    <t>Zapruđe,  Pz-26</t>
  </si>
  <si>
    <t>Zapruđe,  Pz-33</t>
  </si>
  <si>
    <t>Zapruđe,  Pz-11</t>
  </si>
  <si>
    <t>Zapruđe,  Pz-22</t>
  </si>
  <si>
    <t>Velimirovac, S-4</t>
  </si>
  <si>
    <t>Velimirovac</t>
  </si>
  <si>
    <t>Čvorkovac, P-1</t>
  </si>
  <si>
    <t>Čvorkovac</t>
  </si>
  <si>
    <t>Erdut</t>
  </si>
  <si>
    <t>Črnkovec, D-1</t>
  </si>
  <si>
    <t>Črnkovec</t>
  </si>
  <si>
    <t>&lt;0,065</t>
  </si>
  <si>
    <t>Črnkovec, D-2</t>
  </si>
  <si>
    <t>Črnkovec, D-3</t>
  </si>
  <si>
    <t>Črnkovec, D-4</t>
  </si>
  <si>
    <t>Črnkovec, D-5</t>
  </si>
  <si>
    <t>Velika Gorica, VG-5/2</t>
  </si>
  <si>
    <t>Veličanka</t>
  </si>
  <si>
    <t>Požega</t>
  </si>
  <si>
    <t>Stražemanka</t>
  </si>
  <si>
    <t>Plitvica</t>
  </si>
  <si>
    <t>&lt;1,2</t>
  </si>
  <si>
    <t>&lt;0,4</t>
  </si>
  <si>
    <t>&lt;50</t>
  </si>
  <si>
    <t>&lt;1,5</t>
  </si>
  <si>
    <t>&lt;0,8</t>
  </si>
  <si>
    <t>&lt;7</t>
  </si>
  <si>
    <t>&lt;8</t>
  </si>
  <si>
    <t>&lt;0,75</t>
  </si>
  <si>
    <t>&lt;0,0005</t>
  </si>
  <si>
    <t>&lt;0,0002</t>
  </si>
  <si>
    <t>Primišljanska Mrežnica</t>
  </si>
  <si>
    <t>Zdiška</t>
  </si>
  <si>
    <t>Gojak</t>
  </si>
  <si>
    <t>Popovščak</t>
  </si>
  <si>
    <t>Tounjčica</t>
  </si>
  <si>
    <t>Vrpolje</t>
  </si>
  <si>
    <t>Ivankovo</t>
  </si>
  <si>
    <t>Subregionalno</t>
  </si>
  <si>
    <t>Sikirevci, SPB-13</t>
  </si>
  <si>
    <t>Puklica, Đulovac</t>
  </si>
  <si>
    <t>Đulovac</t>
  </si>
  <si>
    <t>Blanje, Vrbovec</t>
  </si>
  <si>
    <t>Vrbovec</t>
  </si>
  <si>
    <t>Vratno, Križevci</t>
  </si>
  <si>
    <t>Kalnik</t>
  </si>
  <si>
    <t>Garešnica</t>
  </si>
  <si>
    <t>Veliki Zdenci</t>
  </si>
  <si>
    <t>Mali i Veliki Zdenci</t>
  </si>
  <si>
    <t>Grubišno Polje</t>
  </si>
  <si>
    <t>Gaj</t>
  </si>
  <si>
    <t>Lipik-Pakrac</t>
  </si>
  <si>
    <t>Gaza II, KOB1</t>
  </si>
  <si>
    <t>Gaza II</t>
  </si>
  <si>
    <t>Gaza III, KOB2</t>
  </si>
  <si>
    <t>Gaza III</t>
  </si>
  <si>
    <t>Pecki, Petrinja</t>
  </si>
  <si>
    <t>Petrinja-Sisak</t>
  </si>
  <si>
    <t>Živo vrelo</t>
  </si>
  <si>
    <t>Cetingrad</t>
  </si>
  <si>
    <t>Perna</t>
  </si>
  <si>
    <t>Prezdansko vrelo, Glina</t>
  </si>
  <si>
    <t>Glina</t>
  </si>
  <si>
    <t>Obrh, Ozalj</t>
  </si>
  <si>
    <t>Obrh</t>
  </si>
  <si>
    <t>Gor. Svetoj. - Perlić Mlin</t>
  </si>
  <si>
    <t>Domagović, Draga Svetojanska</t>
  </si>
  <si>
    <t>Plešivica, Sopot I</t>
  </si>
  <si>
    <t>Zagorski vodovod</t>
  </si>
  <si>
    <t>Pregrada, B - 1</t>
  </si>
  <si>
    <t>Stupa, Mrzljak</t>
  </si>
  <si>
    <t>Marija Bistrica</t>
  </si>
  <si>
    <t>Belečka Selnica</t>
  </si>
  <si>
    <t>Strahinje</t>
  </si>
  <si>
    <t>Pašino vrelo</t>
  </si>
  <si>
    <t>Kostajnica</t>
  </si>
  <si>
    <t>Davor</t>
  </si>
  <si>
    <t>Dvor</t>
  </si>
  <si>
    <t>Ravna Gora, Ivanec</t>
  </si>
  <si>
    <t>Ivanečki vodovod</t>
  </si>
  <si>
    <t>Bistrica, Prigorec</t>
  </si>
  <si>
    <t>Belski Dol</t>
  </si>
  <si>
    <t>Varaždinski vodovod</t>
  </si>
  <si>
    <t>D-1/D</t>
  </si>
  <si>
    <t>HE Novo Virje</t>
  </si>
  <si>
    <t>D-6/P</t>
  </si>
  <si>
    <t>DP-14</t>
  </si>
  <si>
    <t>osnovna mreža DHMZ-a</t>
  </si>
  <si>
    <t>Đurđevac 2</t>
  </si>
  <si>
    <t>Regionalno</t>
  </si>
  <si>
    <t>Delovi, Đurđevac</t>
  </si>
  <si>
    <t>Bjelovar</t>
  </si>
  <si>
    <t>Ivanjščak, Koprivnica, KPI - 2/4</t>
  </si>
  <si>
    <t>Mikleuš</t>
  </si>
  <si>
    <t>Slatina</t>
  </si>
  <si>
    <t>Livade</t>
  </si>
  <si>
    <t>Beli Manastir</t>
  </si>
  <si>
    <t>Tisovac</t>
  </si>
  <si>
    <t>Orahovica</t>
  </si>
  <si>
    <t>Sobunar</t>
  </si>
  <si>
    <t>Voćin</t>
  </si>
  <si>
    <t>Seona, Našice</t>
  </si>
  <si>
    <t>Našice</t>
  </si>
  <si>
    <t>Dalj</t>
  </si>
  <si>
    <t>Kamačnik</t>
  </si>
  <si>
    <t>Njivice, Vrutak</t>
  </si>
  <si>
    <t>Krk</t>
  </si>
  <si>
    <t>Zdenac, EB-2</t>
  </si>
  <si>
    <t>Draga Bašćanska</t>
  </si>
  <si>
    <t>Perilo, Rijeka</t>
  </si>
  <si>
    <t>Perilo</t>
  </si>
  <si>
    <t>Kožljak, Labin</t>
  </si>
  <si>
    <t>Kožljak</t>
  </si>
  <si>
    <t>Vela Učka</t>
  </si>
  <si>
    <t>Rovinjski Zdenci</t>
  </si>
  <si>
    <t>Valdragon, zdenac</t>
  </si>
  <si>
    <t>Pulski zdenci</t>
  </si>
  <si>
    <t>Šišan, zdenac</t>
  </si>
  <si>
    <t>Jadreški, zdenac</t>
  </si>
  <si>
    <t>Peroj</t>
  </si>
  <si>
    <t>Ševe</t>
  </si>
  <si>
    <t>Kosinac</t>
  </si>
  <si>
    <t>Bokanjac, crpiliste</t>
  </si>
  <si>
    <t>&lt;0,013</t>
  </si>
  <si>
    <t>Boljkovac, crpiliste</t>
  </si>
  <si>
    <t>Libora</t>
  </si>
  <si>
    <t>Hvar</t>
  </si>
  <si>
    <t>Studenac, Blatsko polje</t>
  </si>
  <si>
    <t>Studenac</t>
  </si>
  <si>
    <t>Blato</t>
  </si>
  <si>
    <t>Korita, Komiža</t>
  </si>
  <si>
    <t>Korita</t>
  </si>
  <si>
    <t>Duboka Ljuta, Robinzon</t>
  </si>
  <si>
    <t>Dubrovnik</t>
  </si>
  <si>
    <t>Nereze, Slano</t>
  </si>
  <si>
    <t>Klokun</t>
  </si>
  <si>
    <t>Modro Oko</t>
  </si>
  <si>
    <t>Banja</t>
  </si>
  <si>
    <t>Sašnjak-Žitnjak, V-25/2</t>
  </si>
  <si>
    <t>Markušica, ERB-2/90</t>
  </si>
  <si>
    <t>Markušica</t>
  </si>
  <si>
    <t>Jarmina, NB-1</t>
  </si>
  <si>
    <t>Jarmina</t>
  </si>
  <si>
    <t>Novo Nevesinje</t>
  </si>
  <si>
    <t>Izvorište Dole, P1</t>
  </si>
  <si>
    <t>Dole</t>
  </si>
  <si>
    <t>Miholjanec</t>
  </si>
  <si>
    <t>Bunar Centar, Strošinci</t>
  </si>
  <si>
    <t>Strošinci</t>
  </si>
  <si>
    <t>Izvor Ašpergeri</t>
  </si>
  <si>
    <t>Kupinečki Kraljevec-Ašpergeri</t>
  </si>
  <si>
    <t>Campanož</t>
  </si>
  <si>
    <t>&lt;0,00025</t>
  </si>
  <si>
    <t>Izvor Mlinica</t>
  </si>
  <si>
    <t>Rab</t>
  </si>
  <si>
    <t>Žuljana</t>
  </si>
  <si>
    <t>Galerija Žuljana</t>
  </si>
  <si>
    <t>Izvor Blaguša</t>
  </si>
  <si>
    <t>Blaguša</t>
  </si>
  <si>
    <t>Izvor Šimunčevec</t>
  </si>
  <si>
    <t>Šimunčevec</t>
  </si>
  <si>
    <t>Izvor Prekvršje</t>
  </si>
  <si>
    <t>Prekvršje</t>
  </si>
  <si>
    <t>Prosine, PP-3</t>
  </si>
  <si>
    <t>Borlin, KOB6</t>
  </si>
  <si>
    <t>Borlin</t>
  </si>
  <si>
    <t>Sašnjak-Žitnjak, SK2/P</t>
  </si>
  <si>
    <t>Sašnjak - Žitnjak</t>
  </si>
  <si>
    <t>Sašnjak-Žitnjak, SK19P</t>
  </si>
  <si>
    <t>Sašnjak-Žitnjak, P3-P (u zapadnom šahtu)</t>
  </si>
  <si>
    <t>Sašnjak-Žitnjak, SK2/D</t>
  </si>
  <si>
    <t>Sašnjak-Žitnjak, SK19D</t>
  </si>
  <si>
    <t>Izvor Bijele rijeke</t>
  </si>
  <si>
    <t>&lt;0,45</t>
  </si>
  <si>
    <t>Čujića Krčevina</t>
  </si>
  <si>
    <t>Izvor Korenica (Korenička rijeka)</t>
  </si>
  <si>
    <t>Una, izvorište Donja Suvaja</t>
  </si>
  <si>
    <t>14004G</t>
  </si>
  <si>
    <t>&lt;0,6</t>
  </si>
  <si>
    <t>&lt;0,008</t>
  </si>
  <si>
    <t>&lt;0,105</t>
  </si>
  <si>
    <t>&lt;0,197</t>
  </si>
  <si>
    <t>&lt;0,122</t>
  </si>
  <si>
    <t>&lt;0,00009</t>
  </si>
  <si>
    <t>&lt;0,00006</t>
  </si>
  <si>
    <t>&lt;0,301</t>
  </si>
  <si>
    <t>&lt;0,189</t>
  </si>
  <si>
    <t>&lt;0,267</t>
  </si>
  <si>
    <t>&lt;0,12</t>
  </si>
  <si>
    <t>&lt;0,00118</t>
  </si>
  <si>
    <t>&lt;0,00011</t>
  </si>
  <si>
    <t>&lt;0,00001</t>
  </si>
  <si>
    <t>&lt;0,00002</t>
  </si>
  <si>
    <t>&lt;0,00003</t>
  </si>
  <si>
    <t>&lt;0,0024</t>
  </si>
  <si>
    <t>&lt;0,00135</t>
  </si>
  <si>
    <t>&lt;0,149</t>
  </si>
  <si>
    <t>&lt;0,147</t>
  </si>
  <si>
    <t>&lt;0,145</t>
  </si>
  <si>
    <t>&lt;0,103</t>
  </si>
  <si>
    <t>Petak, izvorište</t>
  </si>
  <si>
    <t>16350G</t>
  </si>
  <si>
    <t>Crna rijeka, Plitvice</t>
  </si>
  <si>
    <t>16351G</t>
  </si>
  <si>
    <t>Lička Jesenica - Veliko Vrelo</t>
  </si>
  <si>
    <t>16352G</t>
  </si>
  <si>
    <t>Zagorska Mrežnica, izvorište Ogulin</t>
  </si>
  <si>
    <t>16455G</t>
  </si>
  <si>
    <t>Dretulja, izvorište, Plaški</t>
  </si>
  <si>
    <t>16662G</t>
  </si>
  <si>
    <t>Bistrac, izvorište</t>
  </si>
  <si>
    <t>16670G</t>
  </si>
  <si>
    <t>Kupa, izvorište, Kupari</t>
  </si>
  <si>
    <t>30011G</t>
  </si>
  <si>
    <t>&lt;0,27</t>
  </si>
  <si>
    <t>Kupica - izvor, Delnice</t>
  </si>
  <si>
    <t>30012G</t>
  </si>
  <si>
    <t>Mala Belica, Delnice</t>
  </si>
  <si>
    <t>30013G</t>
  </si>
  <si>
    <t>Čabranka, izvorište</t>
  </si>
  <si>
    <t>30022G</t>
  </si>
  <si>
    <t>Ribnjak, Vrbovsko</t>
  </si>
  <si>
    <t>30023G</t>
  </si>
  <si>
    <t>Gacka, Tonkovićevo vrelo</t>
  </si>
  <si>
    <t>30032G</t>
  </si>
  <si>
    <t>Vrelo Žižići, Brinje</t>
  </si>
  <si>
    <t>30041G</t>
  </si>
  <si>
    <t>Košna voda, Gospić</t>
  </si>
  <si>
    <t>30042G</t>
  </si>
  <si>
    <t>Rječina, izvorište - zahvatni bazen</t>
  </si>
  <si>
    <t>30062G</t>
  </si>
  <si>
    <t>Jezero kraj Njivica, Krk</t>
  </si>
  <si>
    <t>30090G</t>
  </si>
  <si>
    <t>Akumulacija Ponikve, Krk</t>
  </si>
  <si>
    <t>30100G</t>
  </si>
  <si>
    <t>Vransko jezero, Cres</t>
  </si>
  <si>
    <t>30120G</t>
  </si>
  <si>
    <t>Zvir I izvorište, na izvoru</t>
  </si>
  <si>
    <t>30130G</t>
  </si>
  <si>
    <t>Martinšćica izvorište, u bunaru</t>
  </si>
  <si>
    <t>30131G</t>
  </si>
  <si>
    <t>Dobrica izvorište, u zahvatnom oknu</t>
  </si>
  <si>
    <t>30132G</t>
  </si>
  <si>
    <t>Mrđenovac-Medak, izvorište</t>
  </si>
  <si>
    <t>30133G</t>
  </si>
  <si>
    <t>Žrnovnica izvorište, u zahvatnom oknu</t>
  </si>
  <si>
    <t>30134G</t>
  </si>
  <si>
    <t>Cerovica, izvorište</t>
  </si>
  <si>
    <t>30135G</t>
  </si>
  <si>
    <t>Tunel Učka, vodosprema</t>
  </si>
  <si>
    <t>30136G</t>
  </si>
  <si>
    <t>Ličanka, izvorište</t>
  </si>
  <si>
    <t>30137G</t>
  </si>
  <si>
    <t>Loskun izvorište, Donji Lapac</t>
  </si>
  <si>
    <t>30222G</t>
  </si>
  <si>
    <t>Joševica izvorište</t>
  </si>
  <si>
    <t>30223G</t>
  </si>
  <si>
    <t>Vrelo Koreničko - izvorište</t>
  </si>
  <si>
    <t>30322G</t>
  </si>
  <si>
    <t>Krbavica izvorište</t>
  </si>
  <si>
    <t>30323G</t>
  </si>
  <si>
    <t>Karpi, zdenac</t>
  </si>
  <si>
    <t>31049G</t>
  </si>
  <si>
    <t>Sveti Anton</t>
  </si>
  <si>
    <t>31050G</t>
  </si>
  <si>
    <t>Mutvica</t>
  </si>
  <si>
    <t>31051G</t>
  </si>
  <si>
    <t>Balobani</t>
  </si>
  <si>
    <t>31052G</t>
  </si>
  <si>
    <t>Rakonek</t>
  </si>
  <si>
    <t>31053G</t>
  </si>
  <si>
    <t>Kokoti</t>
  </si>
  <si>
    <t>31054G</t>
  </si>
  <si>
    <t>Blaz</t>
  </si>
  <si>
    <t>31055G</t>
  </si>
  <si>
    <t>Gradole</t>
  </si>
  <si>
    <t>31057G</t>
  </si>
  <si>
    <t>Sveti Ivan</t>
  </si>
  <si>
    <t>31058G</t>
  </si>
  <si>
    <t>Bulaž</t>
  </si>
  <si>
    <t>31059G</t>
  </si>
  <si>
    <t>Mlini</t>
  </si>
  <si>
    <t>31060G</t>
  </si>
  <si>
    <t>Bužin, bušotina uz izvorište</t>
  </si>
  <si>
    <t>31061G</t>
  </si>
  <si>
    <t>Vukovića vrelo, izvorište</t>
  </si>
  <si>
    <t>40101G</t>
  </si>
  <si>
    <t>Rimski bunar</t>
  </si>
  <si>
    <t>40120G</t>
  </si>
  <si>
    <t>Jadro, izvorište</t>
  </si>
  <si>
    <t>40121G</t>
  </si>
  <si>
    <t>Baška voda</t>
  </si>
  <si>
    <t>40122G</t>
  </si>
  <si>
    <t>Žrnovnica, izvorište</t>
  </si>
  <si>
    <t>40124G</t>
  </si>
  <si>
    <t>Mala Ruda, izvorište</t>
  </si>
  <si>
    <t>40127G</t>
  </si>
  <si>
    <t>Zrmanja, Vrelo</t>
  </si>
  <si>
    <t>40207G</t>
  </si>
  <si>
    <t>Krupa, u selu Mandići, 300 m nizvodno od izvorišta</t>
  </si>
  <si>
    <t>40218G</t>
  </si>
  <si>
    <t>Biba, izvorište</t>
  </si>
  <si>
    <t>40310G</t>
  </si>
  <si>
    <t>Jezerce, izvorište</t>
  </si>
  <si>
    <t>40320G</t>
  </si>
  <si>
    <t>Kakma, izvorište</t>
  </si>
  <si>
    <t>40351G</t>
  </si>
  <si>
    <t>Muškovci, izvorište</t>
  </si>
  <si>
    <t>40352G</t>
  </si>
  <si>
    <t>Krka, izvor Krke</t>
  </si>
  <si>
    <t>40415G</t>
  </si>
  <si>
    <t>Čikola, izvorište</t>
  </si>
  <si>
    <t>40423G</t>
  </si>
  <si>
    <t>Šimića vrelo, izvorište</t>
  </si>
  <si>
    <t>40451G</t>
  </si>
  <si>
    <t>Jaruga, izvorište</t>
  </si>
  <si>
    <t>40452G</t>
  </si>
  <si>
    <t>&lt;0,53</t>
  </si>
  <si>
    <t>Izvorište Opačac, Opačac</t>
  </si>
  <si>
    <t>40501G</t>
  </si>
  <si>
    <t>&lt;0,00008</t>
  </si>
  <si>
    <t>Butina, izvorište</t>
  </si>
  <si>
    <t>40511G</t>
  </si>
  <si>
    <t>Norin izvorište, Prud</t>
  </si>
  <si>
    <t>40517G</t>
  </si>
  <si>
    <t>&lt;0,00007</t>
  </si>
  <si>
    <t>Ombla, izvorište</t>
  </si>
  <si>
    <t>40701G</t>
  </si>
  <si>
    <t>Ljuta, izvorište Konavle</t>
  </si>
  <si>
    <t>40703G</t>
  </si>
  <si>
    <t>Šibice, P-7-K</t>
  </si>
  <si>
    <t>Golubinka, izvorište</t>
  </si>
  <si>
    <t>Mislina</t>
  </si>
  <si>
    <t>40167G</t>
  </si>
  <si>
    <t>Krčić, izvorište</t>
  </si>
  <si>
    <t>40418G</t>
  </si>
  <si>
    <t>Objekt vodna pojava</t>
  </si>
  <si>
    <t>Mjerenje filtra i dubine u 2023. godini</t>
  </si>
  <si>
    <t>Čišćenje piezometra u 2023. godini</t>
  </si>
  <si>
    <t>Vodno područje</t>
  </si>
  <si>
    <t>Podsliv</t>
  </si>
  <si>
    <t>Tijelo podzemne vode</t>
  </si>
  <si>
    <t>Županija</t>
  </si>
  <si>
    <t>Koordinata X</t>
  </si>
  <si>
    <t>Koordinata Y</t>
  </si>
  <si>
    <t>Istražna bušotina</t>
  </si>
  <si>
    <t>Vodno područje rijeke Dunav</t>
  </si>
  <si>
    <t>Područje podsliva rijeke Save</t>
  </si>
  <si>
    <t>CSGN-26 - SLIV ORLJAVE</t>
  </si>
  <si>
    <t>Požeško-slavonska</t>
  </si>
  <si>
    <t>Izvor kaptirani</t>
  </si>
  <si>
    <t>Zdenac</t>
  </si>
  <si>
    <t>da</t>
  </si>
  <si>
    <t>CSGI-17 - KORANA</t>
  </si>
  <si>
    <t>Ličko-senjska</t>
  </si>
  <si>
    <t>CSGN-16 - MREŽNICA</t>
  </si>
  <si>
    <t>Karlovačka</t>
  </si>
  <si>
    <t>Izvor nekaptirani</t>
  </si>
  <si>
    <t>CSGN-15 - DOBRA</t>
  </si>
  <si>
    <t>CSGI-29 - ISTOČNA SLAVONIJA - SLIV SAVE</t>
  </si>
  <si>
    <t>Brodsko-posavska</t>
  </si>
  <si>
    <t>Vukovarsko-srijemska</t>
  </si>
  <si>
    <t>Piezometar</t>
  </si>
  <si>
    <t>CSGI-28 - LEKENIK - LUŽANI</t>
  </si>
  <si>
    <t>Zagrebačka</t>
  </si>
  <si>
    <t>Sisačko-moslavačka</t>
  </si>
  <si>
    <t>Osječko-baranjska</t>
  </si>
  <si>
    <t>CSGN-25 - SLIV LONJA - ILOVA - PAKRA</t>
  </si>
  <si>
    <t>Koprivničko-križevačka</t>
  </si>
  <si>
    <t>CSGI-31 - KUPA</t>
  </si>
  <si>
    <t>CSGI-14-KUPA</t>
  </si>
  <si>
    <t>CSGI-30 - ŽUMBERAK - SAMOBORSKO GORJE</t>
  </si>
  <si>
    <t>CSGI-24 - SLIV SUTLE I KRAPINE</t>
  </si>
  <si>
    <t>Krapinsko-zagorska</t>
  </si>
  <si>
    <t>CSGI-32 - UNA</t>
  </si>
  <si>
    <t>Područje podsliva rijeka Drave i Dunava</t>
  </si>
  <si>
    <t>CDGI-19 - VARAŽDINSKO PODRUČJE</t>
  </si>
  <si>
    <t>Varaždinska</t>
  </si>
  <si>
    <t>CDGI-20 - SLIV BEDNJE</t>
  </si>
  <si>
    <t>CDGI-18 - MEĐIMURJE</t>
  </si>
  <si>
    <t>CDGI-21 - LEGRAD - SLATINA</t>
  </si>
  <si>
    <t>CDGI-22 - NOVO VIRJE</t>
  </si>
  <si>
    <t>CDGI-23 - ISTOČNA SLAVONIJA - SLIV DRAVE I DUNAVA</t>
  </si>
  <si>
    <t>Virovitičko-podravska</t>
  </si>
  <si>
    <t>Jadransko vodno područje</t>
  </si>
  <si>
    <t>JOGN-13 - JADRANSKI OTOCI</t>
  </si>
  <si>
    <t>Primorsko-goranska</t>
  </si>
  <si>
    <t>JKGI-05 - RIJEKA-BAKAR</t>
  </si>
  <si>
    <t>CSGI-18 - UNA</t>
  </si>
  <si>
    <t>JKGN-02 - SREDIŠNJA ISTRA</t>
  </si>
  <si>
    <t>Istarska</t>
  </si>
  <si>
    <t>JKGN-03 - JUŽNA ISTRA</t>
  </si>
  <si>
    <t>JKGI-11 - CETINA</t>
  </si>
  <si>
    <t>Splitsko-dalmatinska</t>
  </si>
  <si>
    <t>Zadarska</t>
  </si>
  <si>
    <t>Dubrovačko-neretvanska</t>
  </si>
  <si>
    <t>JKGI-12 - NERETVA</t>
  </si>
  <si>
    <t>JKGN-08 - RAVNI KOTARI</t>
  </si>
  <si>
    <t>JKGN-09 - BOLJKOVAC-GOLUBINKA</t>
  </si>
  <si>
    <t>CSGI-27 - ZAGREB</t>
  </si>
  <si>
    <t>Grad Zagreb</t>
  </si>
  <si>
    <t>Vodotok</t>
  </si>
  <si>
    <t>JKGN-06 - LIKA-GACKA</t>
  </si>
  <si>
    <t>Akumulacija</t>
  </si>
  <si>
    <t>Prirodno jezero</t>
  </si>
  <si>
    <t>JKGI-04 - RIJEČKI ZALJEV</t>
  </si>
  <si>
    <t>JKGI-01 - SJEVERNA ISTRA</t>
  </si>
  <si>
    <t>Šibensko-kninska</t>
  </si>
  <si>
    <t>JKGN-07 - ZRMANJA</t>
  </si>
  <si>
    <t>JKGI-10 - KRKA</t>
  </si>
  <si>
    <t>Amonij (mgNH4/l)</t>
  </si>
  <si>
    <t>Nitrati (mgNO3/l)</t>
  </si>
  <si>
    <t>Nitriti (mgNO2/l)</t>
  </si>
  <si>
    <t>Suma tetrakloretilena i trikloretilena (µg/l)</t>
  </si>
  <si>
    <t>Organofosforni pesticidi ukupni (µg/l)</t>
  </si>
  <si>
    <t>Otok, piezometar</t>
  </si>
  <si>
    <t>Barbine Lipovac, piezometar</t>
  </si>
  <si>
    <t>Lipovac</t>
  </si>
  <si>
    <t>Nadzorni</t>
  </si>
  <si>
    <t>Operativni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</si>
</sst>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3D5C"/>
        <bgColor indexed="64"/>
      </patternFill>
    </fill>
    <fill>
      <patternFill patternType="solid">
        <fgColor rgb="FF6FB22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1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B939-C605-4808-903A-D2194CB1234A}">
  <dimension ref="A1:FK385"/>
  <sheetViews>
    <sheetView tabSelected="1" topLeftCell="J1" zoomScaleNormal="100" workbookViewId="0">
      <selection activeCell="K22" sqref="K22"/>
    </sheetView>
  </sheetViews>
  <sheetFormatPr defaultRowHeight="15" x14ac:dyDescent="0.2"/>
  <cols>
    <col min="1" max="1" width="7.28515625" style="14" bestFit="1" customWidth="1"/>
    <col min="2" max="2" width="46.5703125" style="14" bestFit="1" customWidth="1"/>
    <col min="3" max="3" width="27.7109375" style="8" bestFit="1" customWidth="1"/>
    <col min="4" max="4" width="16.7109375" style="8" bestFit="1" customWidth="1"/>
    <col min="5" max="5" width="19.28515625" style="8" hidden="1" customWidth="1"/>
    <col min="6" max="6" width="34.140625" style="8" hidden="1" customWidth="1"/>
    <col min="7" max="7" width="32" style="8" hidden="1" customWidth="1"/>
    <col min="8" max="8" width="26.85546875" style="8" bestFit="1" customWidth="1"/>
    <col min="9" max="9" width="36.7109375" style="8" bestFit="1" customWidth="1"/>
    <col min="10" max="10" width="48.5703125" style="7" bestFit="1" customWidth="1"/>
    <col min="11" max="11" width="23.42578125" style="7" bestFit="1" customWidth="1"/>
    <col min="12" max="12" width="12.42578125" style="7" bestFit="1" customWidth="1"/>
    <col min="13" max="13" width="12.28515625" style="7" bestFit="1" customWidth="1"/>
    <col min="14" max="14" width="9.140625" style="8" bestFit="1" customWidth="1"/>
    <col min="15" max="15" width="10.140625" style="8" bestFit="1" customWidth="1"/>
    <col min="16" max="16" width="32.28515625" style="8" bestFit="1" customWidth="1"/>
    <col min="17" max="17" width="16.140625" style="8" bestFit="1" customWidth="1"/>
    <col min="18" max="18" width="34" style="8" bestFit="1" customWidth="1"/>
    <col min="19" max="19" width="9" style="8" bestFit="1" customWidth="1"/>
    <col min="20" max="20" width="14.42578125" style="8" bestFit="1" customWidth="1"/>
    <col min="21" max="21" width="12.5703125" style="8" bestFit="1" customWidth="1"/>
    <col min="22" max="22" width="21.85546875" style="8" bestFit="1" customWidth="1"/>
    <col min="23" max="23" width="31" style="8" bestFit="1" customWidth="1"/>
    <col min="24" max="24" width="21.42578125" style="8" bestFit="1" customWidth="1"/>
    <col min="25" max="25" width="27.140625" style="8" bestFit="1" customWidth="1"/>
    <col min="26" max="26" width="14.7109375" style="8" bestFit="1" customWidth="1"/>
    <col min="27" max="27" width="17" style="8" customWidth="1"/>
    <col min="28" max="28" width="24" style="8" bestFit="1" customWidth="1"/>
    <col min="29" max="29" width="14" style="8" bestFit="1" customWidth="1"/>
    <col min="30" max="30" width="16.42578125" style="8" customWidth="1"/>
    <col min="31" max="31" width="13.42578125" style="8" bestFit="1" customWidth="1"/>
    <col min="32" max="32" width="15.85546875" style="8" customWidth="1"/>
    <col min="33" max="33" width="22" style="8" bestFit="1" customWidth="1"/>
    <col min="34" max="34" width="26.28515625" style="8" bestFit="1" customWidth="1"/>
    <col min="35" max="35" width="36.140625" style="8" bestFit="1" customWidth="1"/>
    <col min="36" max="37" width="20.140625" style="8" bestFit="1" customWidth="1"/>
    <col min="38" max="38" width="34" style="8" bestFit="1" customWidth="1"/>
    <col min="39" max="39" width="13.42578125" style="8" bestFit="1" customWidth="1"/>
    <col min="40" max="40" width="20.5703125" style="8" bestFit="1" customWidth="1"/>
    <col min="41" max="41" width="13.85546875" style="8" bestFit="1" customWidth="1"/>
    <col min="42" max="42" width="23.85546875" style="8" bestFit="1" customWidth="1"/>
    <col min="43" max="43" width="11.85546875" style="8" bestFit="1" customWidth="1"/>
    <col min="44" max="44" width="10.85546875" style="8" bestFit="1" customWidth="1"/>
    <col min="45" max="45" width="12.7109375" style="8" bestFit="1" customWidth="1"/>
    <col min="46" max="46" width="14.85546875" style="8" bestFit="1" customWidth="1"/>
    <col min="47" max="47" width="11.85546875" style="8" bestFit="1" customWidth="1"/>
    <col min="48" max="48" width="25.28515625" style="8" bestFit="1" customWidth="1"/>
    <col min="49" max="49" width="12.42578125" style="8" bestFit="1" customWidth="1"/>
    <col min="50" max="50" width="22.42578125" style="8" bestFit="1" customWidth="1"/>
    <col min="51" max="52" width="20.5703125" style="8" bestFit="1" customWidth="1"/>
    <col min="53" max="53" width="19.85546875" style="8" bestFit="1" customWidth="1"/>
    <col min="54" max="54" width="18.140625" style="8" bestFit="1" customWidth="1"/>
    <col min="55" max="55" width="20" style="8" bestFit="1" customWidth="1"/>
    <col min="56" max="56" width="18.28515625" style="8" bestFit="1" customWidth="1"/>
    <col min="57" max="57" width="19" style="8" bestFit="1" customWidth="1"/>
    <col min="58" max="58" width="17.28515625" style="8" bestFit="1" customWidth="1"/>
    <col min="59" max="59" width="20" style="8" bestFit="1" customWidth="1"/>
    <col min="60" max="60" width="18.28515625" style="8" bestFit="1" customWidth="1"/>
    <col min="61" max="61" width="16" style="8" bestFit="1" customWidth="1"/>
    <col min="62" max="62" width="18.7109375" style="8" bestFit="1" customWidth="1"/>
    <col min="63" max="63" width="16.85546875" style="8" bestFit="1" customWidth="1"/>
    <col min="64" max="64" width="21.140625" style="8" bestFit="1" customWidth="1"/>
    <col min="65" max="65" width="19.42578125" style="8" bestFit="1" customWidth="1"/>
    <col min="66" max="66" width="19.5703125" style="8" bestFit="1" customWidth="1"/>
    <col min="67" max="67" width="17.85546875" style="8" bestFit="1" customWidth="1"/>
    <col min="68" max="68" width="22.140625" style="8" bestFit="1" customWidth="1"/>
    <col min="69" max="69" width="20.28515625" style="8" bestFit="1" customWidth="1"/>
    <col min="70" max="70" width="19.5703125" style="8" bestFit="1" customWidth="1"/>
    <col min="71" max="71" width="17.85546875" style="8" bestFit="1" customWidth="1"/>
    <col min="72" max="72" width="20.5703125" style="8" bestFit="1" customWidth="1"/>
    <col min="73" max="73" width="18.85546875" style="8" bestFit="1" customWidth="1"/>
    <col min="74" max="74" width="19.5703125" style="8" bestFit="1" customWidth="1"/>
    <col min="75" max="75" width="17.85546875" style="8" bestFit="1" customWidth="1"/>
    <col min="76" max="76" width="18.5703125" style="8" bestFit="1" customWidth="1"/>
    <col min="77" max="77" width="21.85546875" style="8" bestFit="1" customWidth="1"/>
    <col min="78" max="78" width="21.7109375" style="8" bestFit="1" customWidth="1"/>
    <col min="79" max="79" width="19.85546875" style="8" bestFit="1" customWidth="1"/>
    <col min="80" max="80" width="19" style="8" bestFit="1" customWidth="1"/>
    <col min="81" max="81" width="17.28515625" style="8" bestFit="1" customWidth="1"/>
    <col min="82" max="82" width="36.7109375" style="8" bestFit="1" customWidth="1"/>
    <col min="83" max="83" width="36.28515625" style="8" bestFit="1" customWidth="1"/>
    <col min="84" max="84" width="33.85546875" style="8" bestFit="1" customWidth="1"/>
    <col min="85" max="85" width="35.7109375" style="8" bestFit="1" customWidth="1"/>
    <col min="86" max="86" width="46" style="8" bestFit="1" customWidth="1"/>
    <col min="87" max="87" width="27.85546875" style="8" bestFit="1" customWidth="1"/>
    <col min="88" max="88" width="36.85546875" style="8" bestFit="1" customWidth="1"/>
    <col min="89" max="89" width="43.28515625" style="8" bestFit="1" customWidth="1"/>
    <col min="90" max="90" width="25" style="8" bestFit="1" customWidth="1"/>
    <col min="91" max="91" width="20.5703125" style="8" bestFit="1" customWidth="1"/>
    <col min="92" max="92" width="18.85546875" style="8" bestFit="1" customWidth="1"/>
    <col min="93" max="93" width="13.42578125" style="8" bestFit="1" customWidth="1"/>
    <col min="94" max="94" width="13.7109375" style="8" bestFit="1" customWidth="1"/>
    <col min="95" max="96" width="13.42578125" style="8" bestFit="1" customWidth="1"/>
    <col min="97" max="97" width="14.7109375" style="8" bestFit="1" customWidth="1"/>
    <col min="98" max="98" width="38.28515625" style="8" bestFit="1" customWidth="1"/>
    <col min="99" max="99" width="15" style="8" bestFit="1" customWidth="1"/>
    <col min="100" max="100" width="11.5703125" style="8" bestFit="1" customWidth="1"/>
    <col min="101" max="101" width="12.42578125" style="8" bestFit="1" customWidth="1"/>
    <col min="102" max="102" width="16.42578125" style="8" bestFit="1" customWidth="1"/>
    <col min="103" max="103" width="37.42578125" style="8" bestFit="1" customWidth="1"/>
    <col min="104" max="104" width="12.5703125" style="8" bestFit="1" customWidth="1"/>
    <col min="105" max="105" width="19" style="8" bestFit="1" customWidth="1"/>
    <col min="106" max="106" width="23.7109375" style="8" bestFit="1" customWidth="1"/>
    <col min="107" max="107" width="23.42578125" style="8" bestFit="1" customWidth="1"/>
    <col min="108" max="108" width="23.5703125" style="8" bestFit="1" customWidth="1"/>
    <col min="109" max="109" width="15.140625" style="8" bestFit="1" customWidth="1"/>
    <col min="110" max="110" width="22.140625" style="8" bestFit="1" customWidth="1"/>
    <col min="111" max="111" width="16.42578125" style="8" bestFit="1" customWidth="1"/>
    <col min="112" max="112" width="17" style="8" bestFit="1" customWidth="1"/>
    <col min="113" max="113" width="22.28515625" style="8" bestFit="1" customWidth="1"/>
    <col min="114" max="114" width="13.42578125" style="8" bestFit="1" customWidth="1"/>
    <col min="115" max="115" width="17.42578125" style="8" bestFit="1" customWidth="1"/>
    <col min="116" max="116" width="14.42578125" style="8" bestFit="1" customWidth="1"/>
    <col min="117" max="117" width="23.28515625" style="8" bestFit="1" customWidth="1"/>
    <col min="118" max="118" width="12" style="8" bestFit="1" customWidth="1"/>
    <col min="119" max="119" width="18" style="8" bestFit="1" customWidth="1"/>
    <col min="120" max="120" width="16.140625" style="8" bestFit="1" customWidth="1"/>
    <col min="121" max="121" width="13.28515625" style="8" bestFit="1" customWidth="1"/>
    <col min="122" max="122" width="27.42578125" style="8" bestFit="1" customWidth="1"/>
    <col min="123" max="123" width="23.42578125" style="8" bestFit="1" customWidth="1"/>
    <col min="124" max="124" width="39" style="8" bestFit="1" customWidth="1"/>
    <col min="125" max="125" width="15" style="8" bestFit="1" customWidth="1"/>
    <col min="126" max="126" width="22.28515625" style="8" bestFit="1" customWidth="1"/>
    <col min="127" max="127" width="26" style="8" bestFit="1" customWidth="1"/>
    <col min="128" max="128" width="12.42578125" style="8" bestFit="1" customWidth="1"/>
    <col min="129" max="129" width="19.42578125" style="8" bestFit="1" customWidth="1"/>
    <col min="130" max="130" width="18.140625" style="8" bestFit="1" customWidth="1"/>
    <col min="131" max="131" width="21.140625" style="8" bestFit="1" customWidth="1"/>
    <col min="132" max="132" width="23" style="8" bestFit="1" customWidth="1"/>
    <col min="133" max="133" width="18.5703125" style="8" bestFit="1" customWidth="1"/>
    <col min="134" max="134" width="15.28515625" style="8" bestFit="1" customWidth="1"/>
    <col min="135" max="135" width="16.7109375" style="8" bestFit="1" customWidth="1"/>
    <col min="136" max="136" width="14.140625" style="8" bestFit="1" customWidth="1"/>
    <col min="137" max="137" width="22.5703125" style="8" bestFit="1" customWidth="1"/>
    <col min="138" max="138" width="13.5703125" style="8" bestFit="1" customWidth="1"/>
    <col min="139" max="139" width="14" style="8" bestFit="1" customWidth="1"/>
    <col min="140" max="140" width="35.140625" style="8" bestFit="1" customWidth="1"/>
    <col min="141" max="141" width="19.85546875" style="8" bestFit="1" customWidth="1"/>
    <col min="142" max="142" width="21.7109375" style="8" bestFit="1" customWidth="1"/>
    <col min="143" max="143" width="13.5703125" style="8" bestFit="1" customWidth="1"/>
    <col min="144" max="144" width="13.42578125" style="8" bestFit="1" customWidth="1"/>
    <col min="145" max="145" width="17.85546875" style="8" bestFit="1" customWidth="1"/>
    <col min="146" max="146" width="21.140625" style="8" bestFit="1" customWidth="1"/>
    <col min="147" max="147" width="16.85546875" style="8" bestFit="1" customWidth="1"/>
    <col min="148" max="148" width="19.28515625" style="8" bestFit="1" customWidth="1"/>
    <col min="149" max="149" width="17" style="8" bestFit="1" customWidth="1"/>
    <col min="150" max="150" width="38.85546875" style="8" bestFit="1" customWidth="1"/>
    <col min="151" max="151" width="34.7109375" style="8" bestFit="1" customWidth="1"/>
    <col min="152" max="152" width="12.28515625" style="8" bestFit="1" customWidth="1"/>
    <col min="153" max="153" width="15.85546875" style="8" bestFit="1" customWidth="1"/>
    <col min="154" max="154" width="25.85546875" style="8" bestFit="1" customWidth="1"/>
    <col min="155" max="155" width="28.7109375" style="8" bestFit="1" customWidth="1"/>
    <col min="156" max="156" width="13.5703125" style="8" bestFit="1" customWidth="1"/>
    <col min="157" max="157" width="16" style="8" bestFit="1" customWidth="1"/>
    <col min="158" max="159" width="18.42578125" style="8" bestFit="1" customWidth="1"/>
    <col min="160" max="160" width="34" style="8" bestFit="1" customWidth="1"/>
    <col min="161" max="161" width="34.140625" style="8" bestFit="1" customWidth="1"/>
    <col min="162" max="162" width="33.85546875" style="8" bestFit="1" customWidth="1"/>
    <col min="163" max="163" width="34.140625" style="8" bestFit="1" customWidth="1"/>
    <col min="164" max="164" width="13.28515625" style="8" bestFit="1" customWidth="1"/>
    <col min="165" max="165" width="16" style="8" bestFit="1" customWidth="1"/>
    <col min="166" max="166" width="22.140625" style="8" bestFit="1" customWidth="1"/>
    <col min="167" max="167" width="20.5703125" style="8" bestFit="1" customWidth="1"/>
    <col min="168" max="16384" width="9.140625" style="7"/>
  </cols>
  <sheetData>
    <row r="1" spans="1:167" x14ac:dyDescent="0.25">
      <c r="A1" s="13" t="s">
        <v>1</v>
      </c>
      <c r="B1" s="5" t="s">
        <v>0</v>
      </c>
      <c r="C1" s="1" t="s">
        <v>2</v>
      </c>
      <c r="D1" s="1" t="s">
        <v>3</v>
      </c>
      <c r="E1" s="1" t="s">
        <v>815</v>
      </c>
      <c r="F1" s="1" t="s">
        <v>816</v>
      </c>
      <c r="G1" s="1" t="s">
        <v>817</v>
      </c>
      <c r="H1" s="1" t="s">
        <v>818</v>
      </c>
      <c r="I1" s="1" t="s">
        <v>819</v>
      </c>
      <c r="J1" s="9" t="s">
        <v>820</v>
      </c>
      <c r="K1" s="6" t="s">
        <v>821</v>
      </c>
      <c r="L1" s="6" t="s">
        <v>822</v>
      </c>
      <c r="M1" s="6" t="s">
        <v>823</v>
      </c>
      <c r="N1" s="4" t="s">
        <v>897</v>
      </c>
      <c r="O1" s="4" t="s">
        <v>898</v>
      </c>
      <c r="P1" s="4" t="s">
        <v>4</v>
      </c>
      <c r="Q1" s="4" t="s">
        <v>5</v>
      </c>
      <c r="R1" s="4" t="s">
        <v>6</v>
      </c>
      <c r="S1" s="4" t="s">
        <v>7</v>
      </c>
      <c r="T1" s="4" t="s">
        <v>8</v>
      </c>
      <c r="U1" s="4" t="s">
        <v>9</v>
      </c>
      <c r="V1" s="4" t="s">
        <v>10</v>
      </c>
      <c r="W1" s="4" t="s">
        <v>11</v>
      </c>
      <c r="X1" s="4" t="s">
        <v>12</v>
      </c>
      <c r="Y1" s="4" t="s">
        <v>13</v>
      </c>
      <c r="Z1" s="4" t="s">
        <v>14</v>
      </c>
      <c r="AA1" s="1" t="s">
        <v>889</v>
      </c>
      <c r="AB1" s="4" t="s">
        <v>15</v>
      </c>
      <c r="AC1" s="4" t="s">
        <v>16</v>
      </c>
      <c r="AD1" s="1" t="s">
        <v>890</v>
      </c>
      <c r="AE1" s="4" t="s">
        <v>17</v>
      </c>
      <c r="AF1" s="1" t="s">
        <v>891</v>
      </c>
      <c r="AG1" s="4" t="s">
        <v>18</v>
      </c>
      <c r="AH1" s="4" t="s">
        <v>19</v>
      </c>
      <c r="AI1" s="4" t="s">
        <v>20</v>
      </c>
      <c r="AJ1" s="4" t="s">
        <v>21</v>
      </c>
      <c r="AK1" s="4" t="s">
        <v>22</v>
      </c>
      <c r="AL1" s="4" t="s">
        <v>23</v>
      </c>
      <c r="AM1" s="4" t="s">
        <v>24</v>
      </c>
      <c r="AN1" s="4" t="s">
        <v>25</v>
      </c>
      <c r="AO1" s="4" t="s">
        <v>26</v>
      </c>
      <c r="AP1" s="4" t="s">
        <v>27</v>
      </c>
      <c r="AQ1" s="4" t="s">
        <v>28</v>
      </c>
      <c r="AR1" s="4" t="s">
        <v>29</v>
      </c>
      <c r="AS1" s="4" t="s">
        <v>30</v>
      </c>
      <c r="AT1" s="4" t="s">
        <v>31</v>
      </c>
      <c r="AU1" s="4" t="s">
        <v>32</v>
      </c>
      <c r="AV1" s="4" t="s">
        <v>33</v>
      </c>
      <c r="AW1" s="4" t="s">
        <v>34</v>
      </c>
      <c r="AX1" s="4" t="s">
        <v>35</v>
      </c>
      <c r="AY1" s="4" t="s">
        <v>36</v>
      </c>
      <c r="AZ1" s="4" t="s">
        <v>37</v>
      </c>
      <c r="BA1" s="4" t="s">
        <v>38</v>
      </c>
      <c r="BB1" s="4" t="s">
        <v>39</v>
      </c>
      <c r="BC1" s="4" t="s">
        <v>40</v>
      </c>
      <c r="BD1" s="4" t="s">
        <v>41</v>
      </c>
      <c r="BE1" s="4" t="s">
        <v>42</v>
      </c>
      <c r="BF1" s="4" t="s">
        <v>43</v>
      </c>
      <c r="BG1" s="4" t="s">
        <v>44</v>
      </c>
      <c r="BH1" s="4" t="s">
        <v>45</v>
      </c>
      <c r="BI1" s="4" t="s">
        <v>46</v>
      </c>
      <c r="BJ1" s="4" t="s">
        <v>47</v>
      </c>
      <c r="BK1" s="4" t="s">
        <v>48</v>
      </c>
      <c r="BL1" s="4" t="s">
        <v>49</v>
      </c>
      <c r="BM1" s="4" t="s">
        <v>50</v>
      </c>
      <c r="BN1" s="4" t="s">
        <v>51</v>
      </c>
      <c r="BO1" s="4" t="s">
        <v>52</v>
      </c>
      <c r="BP1" s="4" t="s">
        <v>53</v>
      </c>
      <c r="BQ1" s="4" t="s">
        <v>54</v>
      </c>
      <c r="BR1" s="4" t="s">
        <v>55</v>
      </c>
      <c r="BS1" s="4" t="s">
        <v>56</v>
      </c>
      <c r="BT1" s="4" t="s">
        <v>57</v>
      </c>
      <c r="BU1" s="4" t="s">
        <v>58</v>
      </c>
      <c r="BV1" s="4" t="s">
        <v>59</v>
      </c>
      <c r="BW1" s="4" t="s">
        <v>60</v>
      </c>
      <c r="BX1" s="4" t="s">
        <v>61</v>
      </c>
      <c r="BY1" s="4" t="s">
        <v>62</v>
      </c>
      <c r="BZ1" s="4" t="s">
        <v>63</v>
      </c>
      <c r="CA1" s="4" t="s">
        <v>64</v>
      </c>
      <c r="CB1" s="4" t="s">
        <v>65</v>
      </c>
      <c r="CC1" s="4" t="s">
        <v>66</v>
      </c>
      <c r="CD1" s="4" t="s">
        <v>67</v>
      </c>
      <c r="CE1" s="4" t="s">
        <v>68</v>
      </c>
      <c r="CF1" s="4" t="s">
        <v>69</v>
      </c>
      <c r="CG1" s="4" t="s">
        <v>70</v>
      </c>
      <c r="CH1" s="4" t="s">
        <v>71</v>
      </c>
      <c r="CI1" s="4" t="s">
        <v>72</v>
      </c>
      <c r="CJ1" s="4" t="s">
        <v>73</v>
      </c>
      <c r="CK1" s="4" t="s">
        <v>74</v>
      </c>
      <c r="CL1" s="4" t="s">
        <v>75</v>
      </c>
      <c r="CM1" s="4" t="s">
        <v>76</v>
      </c>
      <c r="CN1" s="4" t="s">
        <v>77</v>
      </c>
      <c r="CO1" s="4" t="s">
        <v>78</v>
      </c>
      <c r="CP1" s="4" t="s">
        <v>79</v>
      </c>
      <c r="CQ1" s="4" t="s">
        <v>80</v>
      </c>
      <c r="CR1" s="4" t="s">
        <v>81</v>
      </c>
      <c r="CS1" s="4" t="s">
        <v>82</v>
      </c>
      <c r="CT1" s="4" t="s">
        <v>83</v>
      </c>
      <c r="CU1" s="4" t="s">
        <v>84</v>
      </c>
      <c r="CV1" s="4" t="s">
        <v>85</v>
      </c>
      <c r="CW1" s="4" t="s">
        <v>86</v>
      </c>
      <c r="CX1" s="4" t="s">
        <v>87</v>
      </c>
      <c r="CY1" s="4" t="s">
        <v>88</v>
      </c>
      <c r="CZ1" s="4" t="s">
        <v>89</v>
      </c>
      <c r="DA1" s="4" t="s">
        <v>90</v>
      </c>
      <c r="DB1" s="4" t="s">
        <v>91</v>
      </c>
      <c r="DC1" s="4" t="s">
        <v>92</v>
      </c>
      <c r="DD1" s="4" t="s">
        <v>93</v>
      </c>
      <c r="DE1" s="4" t="s">
        <v>94</v>
      </c>
      <c r="DF1" s="4" t="s">
        <v>95</v>
      </c>
      <c r="DG1" s="4" t="s">
        <v>96</v>
      </c>
      <c r="DH1" s="4" t="s">
        <v>97</v>
      </c>
      <c r="DI1" s="4" t="s">
        <v>98</v>
      </c>
      <c r="DJ1" s="4" t="s">
        <v>99</v>
      </c>
      <c r="DK1" s="4" t="s">
        <v>100</v>
      </c>
      <c r="DL1" s="4" t="s">
        <v>101</v>
      </c>
      <c r="DM1" s="4" t="s">
        <v>102</v>
      </c>
      <c r="DN1" s="4" t="s">
        <v>103</v>
      </c>
      <c r="DO1" s="4" t="s">
        <v>104</v>
      </c>
      <c r="DP1" s="4" t="s">
        <v>105</v>
      </c>
      <c r="DQ1" s="4" t="s">
        <v>106</v>
      </c>
      <c r="DR1" s="4" t="s">
        <v>107</v>
      </c>
      <c r="DS1" s="4" t="s">
        <v>108</v>
      </c>
      <c r="DT1" s="4" t="s">
        <v>109</v>
      </c>
      <c r="DU1" s="4" t="s">
        <v>110</v>
      </c>
      <c r="DV1" s="4" t="s">
        <v>111</v>
      </c>
      <c r="DW1" s="4" t="s">
        <v>112</v>
      </c>
      <c r="DX1" s="4" t="s">
        <v>113</v>
      </c>
      <c r="DY1" s="4" t="s">
        <v>114</v>
      </c>
      <c r="DZ1" s="4" t="s">
        <v>115</v>
      </c>
      <c r="EA1" s="4" t="s">
        <v>116</v>
      </c>
      <c r="EB1" s="4" t="s">
        <v>117</v>
      </c>
      <c r="EC1" s="4" t="s">
        <v>118</v>
      </c>
      <c r="ED1" s="4" t="s">
        <v>119</v>
      </c>
      <c r="EE1" s="4" t="s">
        <v>120</v>
      </c>
      <c r="EF1" s="4" t="s">
        <v>121</v>
      </c>
      <c r="EG1" s="4" t="s">
        <v>122</v>
      </c>
      <c r="EH1" s="4" t="s">
        <v>123</v>
      </c>
      <c r="EI1" s="4" t="s">
        <v>124</v>
      </c>
      <c r="EJ1" s="1" t="s">
        <v>893</v>
      </c>
      <c r="EK1" s="4" t="s">
        <v>125</v>
      </c>
      <c r="EL1" s="4" t="s">
        <v>126</v>
      </c>
      <c r="EM1" s="4" t="s">
        <v>127</v>
      </c>
      <c r="EN1" s="4" t="s">
        <v>128</v>
      </c>
      <c r="EO1" s="4" t="s">
        <v>129</v>
      </c>
      <c r="EP1" s="4" t="s">
        <v>130</v>
      </c>
      <c r="EQ1" s="4" t="s">
        <v>131</v>
      </c>
      <c r="ER1" s="4" t="s">
        <v>132</v>
      </c>
      <c r="ES1" s="4" t="s">
        <v>137</v>
      </c>
      <c r="ET1" s="1" t="s">
        <v>892</v>
      </c>
      <c r="EU1" s="4" t="s">
        <v>133</v>
      </c>
      <c r="EV1" s="4" t="s">
        <v>134</v>
      </c>
      <c r="EW1" s="4" t="s">
        <v>135</v>
      </c>
      <c r="EX1" s="4" t="s">
        <v>136</v>
      </c>
      <c r="EY1" s="4" t="s">
        <v>138</v>
      </c>
      <c r="EZ1" s="4" t="s">
        <v>139</v>
      </c>
      <c r="FA1" s="4" t="s">
        <v>140</v>
      </c>
      <c r="FB1" s="4" t="s">
        <v>141</v>
      </c>
      <c r="FC1" s="4" t="s">
        <v>143</v>
      </c>
      <c r="FD1" s="4" t="s">
        <v>142</v>
      </c>
      <c r="FE1" s="4" t="s">
        <v>144</v>
      </c>
      <c r="FF1" s="4" t="s">
        <v>145</v>
      </c>
      <c r="FG1" s="4" t="s">
        <v>146</v>
      </c>
      <c r="FH1" s="4" t="s">
        <v>147</v>
      </c>
      <c r="FI1" s="4" t="s">
        <v>148</v>
      </c>
      <c r="FJ1" s="4" t="s">
        <v>149</v>
      </c>
      <c r="FK1" s="4" t="s">
        <v>150</v>
      </c>
    </row>
    <row r="2" spans="1:167" s="8" customFormat="1" x14ac:dyDescent="0.25">
      <c r="A2" s="5"/>
      <c r="B2" s="5"/>
      <c r="C2" s="1"/>
      <c r="D2" s="1"/>
      <c r="E2" s="1"/>
      <c r="F2" s="1"/>
      <c r="G2" s="1"/>
      <c r="H2" s="1"/>
      <c r="I2" s="1"/>
      <c r="J2" s="9"/>
      <c r="K2" s="6"/>
      <c r="L2" s="4"/>
      <c r="M2" s="4"/>
      <c r="N2" s="4"/>
      <c r="O2" s="4"/>
      <c r="P2" s="4"/>
      <c r="Q2" s="4"/>
      <c r="R2" s="4">
        <v>2500</v>
      </c>
      <c r="S2" s="4"/>
      <c r="T2" s="4"/>
      <c r="U2" s="4"/>
      <c r="V2" s="4"/>
      <c r="W2" s="4"/>
      <c r="X2" s="4"/>
      <c r="Y2" s="4"/>
      <c r="Z2" s="4"/>
      <c r="AA2" s="4">
        <v>0.5</v>
      </c>
      <c r="AB2" s="4"/>
      <c r="AC2" s="4"/>
      <c r="AD2" s="4">
        <v>50</v>
      </c>
      <c r="AE2" s="4"/>
      <c r="AF2" s="1">
        <v>0.5</v>
      </c>
      <c r="AG2" s="4"/>
      <c r="AH2" s="4">
        <v>0.2</v>
      </c>
      <c r="AI2" s="4"/>
      <c r="AJ2" s="4"/>
      <c r="AK2" s="4">
        <v>0.35</v>
      </c>
      <c r="AL2" s="4"/>
      <c r="AM2" s="4"/>
      <c r="AN2" s="4"/>
      <c r="AO2" s="4"/>
      <c r="AP2" s="4"/>
      <c r="AQ2" s="4"/>
      <c r="AR2" s="4"/>
      <c r="AS2" s="4">
        <v>250</v>
      </c>
      <c r="AT2" s="4"/>
      <c r="AU2" s="4"/>
      <c r="AV2" s="4"/>
      <c r="AW2" s="4">
        <v>250</v>
      </c>
      <c r="AX2" s="4"/>
      <c r="AY2" s="4"/>
      <c r="AZ2" s="4"/>
      <c r="BA2" s="4">
        <v>10</v>
      </c>
      <c r="BB2" s="4"/>
      <c r="BC2" s="4"/>
      <c r="BD2" s="4"/>
      <c r="BE2" s="4"/>
      <c r="BF2" s="4"/>
      <c r="BG2" s="4"/>
      <c r="BH2" s="4"/>
      <c r="BI2" s="4"/>
      <c r="BJ2" s="4"/>
      <c r="BK2" s="4"/>
      <c r="BL2" s="4">
        <v>5</v>
      </c>
      <c r="BM2" s="4"/>
      <c r="BN2" s="4"/>
      <c r="BO2" s="4"/>
      <c r="BP2" s="4"/>
      <c r="BQ2" s="4"/>
      <c r="BR2" s="4"/>
      <c r="BS2" s="4"/>
      <c r="BT2" s="4">
        <v>10</v>
      </c>
      <c r="BU2" s="4"/>
      <c r="BV2" s="4"/>
      <c r="BW2" s="4"/>
      <c r="BX2" s="4"/>
      <c r="BY2" s="4"/>
      <c r="BZ2" s="4"/>
      <c r="CA2" s="4"/>
      <c r="CB2" s="4">
        <v>1</v>
      </c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>
        <v>0.1</v>
      </c>
      <c r="CP2" s="4">
        <v>0.1</v>
      </c>
      <c r="CQ2" s="4">
        <v>0.1</v>
      </c>
      <c r="CR2" s="4">
        <v>0.1</v>
      </c>
      <c r="CS2" s="4">
        <v>0.1</v>
      </c>
      <c r="CT2" s="4"/>
      <c r="CU2" s="4"/>
      <c r="CV2" s="4">
        <v>0.1</v>
      </c>
      <c r="CW2" s="4">
        <v>0.1</v>
      </c>
      <c r="CX2" s="4"/>
      <c r="CY2" s="4"/>
      <c r="CZ2" s="4"/>
      <c r="DA2" s="4"/>
      <c r="DB2" s="4"/>
      <c r="DC2" s="4"/>
      <c r="DD2" s="4"/>
      <c r="DE2" s="4"/>
      <c r="DF2" s="4"/>
      <c r="DG2" s="4"/>
      <c r="DH2" s="4">
        <v>0.1</v>
      </c>
      <c r="DI2" s="4"/>
      <c r="DJ2" s="4">
        <v>0.1</v>
      </c>
      <c r="DK2" s="4"/>
      <c r="DL2" s="4">
        <v>0.1</v>
      </c>
      <c r="DM2" s="4">
        <v>0.1</v>
      </c>
      <c r="DN2" s="4">
        <v>0.1</v>
      </c>
      <c r="DO2" s="4"/>
      <c r="DP2" s="4"/>
      <c r="DQ2" s="4">
        <v>0.1</v>
      </c>
      <c r="DR2" s="4">
        <v>0.1</v>
      </c>
      <c r="DS2" s="4"/>
      <c r="DT2" s="4">
        <v>0.1</v>
      </c>
      <c r="DU2" s="4">
        <v>0.1</v>
      </c>
      <c r="DV2" s="4">
        <v>0.1</v>
      </c>
      <c r="DW2" s="4"/>
      <c r="DX2" s="4">
        <v>0.1</v>
      </c>
      <c r="DY2" s="4"/>
      <c r="DZ2" s="4">
        <v>0.1</v>
      </c>
      <c r="EA2" s="4">
        <v>0.1</v>
      </c>
      <c r="EB2" s="4">
        <v>0.1</v>
      </c>
      <c r="EC2" s="4"/>
      <c r="ED2" s="4"/>
      <c r="EE2" s="4">
        <v>0.1</v>
      </c>
      <c r="EF2" s="4"/>
      <c r="EG2" s="4"/>
      <c r="EH2" s="4"/>
      <c r="EI2" s="4">
        <v>0.1</v>
      </c>
      <c r="EJ2" s="4"/>
      <c r="EK2" s="4">
        <v>0.1</v>
      </c>
      <c r="EL2" s="4">
        <v>0.1</v>
      </c>
      <c r="EM2" s="4"/>
      <c r="EN2" s="4">
        <v>0.1</v>
      </c>
      <c r="EO2" s="4">
        <v>0.1</v>
      </c>
      <c r="EP2" s="4"/>
      <c r="EQ2" s="4">
        <v>0.1</v>
      </c>
      <c r="ER2" s="4"/>
      <c r="ES2" s="4"/>
      <c r="ET2" s="1">
        <v>10</v>
      </c>
      <c r="EU2" s="4"/>
      <c r="EV2" s="4"/>
      <c r="EW2" s="4"/>
      <c r="EX2" s="4"/>
      <c r="EY2" s="4"/>
      <c r="EZ2" s="4"/>
      <c r="FA2" s="4"/>
      <c r="FB2" s="4">
        <v>0.1</v>
      </c>
      <c r="FC2" s="4">
        <v>0.1</v>
      </c>
      <c r="FD2" s="4">
        <v>0.1</v>
      </c>
      <c r="FE2" s="4">
        <v>0.1</v>
      </c>
      <c r="FF2" s="4">
        <v>0.1</v>
      </c>
      <c r="FG2" s="4">
        <v>0.1</v>
      </c>
      <c r="FH2" s="4"/>
      <c r="FI2" s="4"/>
      <c r="FJ2" s="4"/>
      <c r="FK2" s="4"/>
    </row>
    <row r="3" spans="1:167" x14ac:dyDescent="0.25">
      <c r="A3" s="5"/>
      <c r="B3" s="5"/>
      <c r="C3" s="1"/>
      <c r="D3" s="1"/>
      <c r="E3" s="1"/>
      <c r="F3" s="1"/>
      <c r="G3" s="1"/>
      <c r="H3" s="1"/>
      <c r="I3" s="1"/>
      <c r="J3" s="9"/>
      <c r="K3" s="6"/>
      <c r="L3" s="6"/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1:167" x14ac:dyDescent="0.25">
      <c r="A4" s="5">
        <v>13508</v>
      </c>
      <c r="B4" s="5" t="s">
        <v>498</v>
      </c>
      <c r="C4" s="1" t="s">
        <v>497</v>
      </c>
      <c r="D4" s="1"/>
      <c r="E4" s="1" t="s">
        <v>824</v>
      </c>
      <c r="F4" s="1"/>
      <c r="G4" s="1"/>
      <c r="H4" s="1" t="s">
        <v>825</v>
      </c>
      <c r="I4" s="1" t="s">
        <v>826</v>
      </c>
      <c r="J4" s="9" t="s">
        <v>827</v>
      </c>
      <c r="K4" s="9" t="s">
        <v>828</v>
      </c>
      <c r="L4" s="10">
        <v>586903</v>
      </c>
      <c r="M4" s="10">
        <v>5034160</v>
      </c>
      <c r="N4" s="15" t="s">
        <v>831</v>
      </c>
      <c r="O4" s="15"/>
      <c r="P4" s="4">
        <v>151.65</v>
      </c>
      <c r="Q4" s="4">
        <v>1.75</v>
      </c>
      <c r="R4" s="3">
        <v>277</v>
      </c>
      <c r="S4" s="4">
        <v>0</v>
      </c>
      <c r="T4" s="4" t="s">
        <v>179</v>
      </c>
      <c r="U4" s="4">
        <v>7.7249999999999996</v>
      </c>
      <c r="V4" s="4">
        <v>212.5</v>
      </c>
      <c r="W4" s="4"/>
      <c r="X4" s="4">
        <v>13.525</v>
      </c>
      <c r="Y4" s="4">
        <v>178.625</v>
      </c>
      <c r="Z4" s="4">
        <v>4.2250000000000003E-2</v>
      </c>
      <c r="AA4" s="3">
        <f t="shared" ref="AA4:AA67" si="0">Z4*1.2857</f>
        <v>5.4320825000000003E-2</v>
      </c>
      <c r="AB4" s="4">
        <v>0.61224999999999996</v>
      </c>
      <c r="AC4" s="4">
        <v>0.5575</v>
      </c>
      <c r="AD4" s="3">
        <f t="shared" ref="AD4:AD67" si="1">AC4*4.4286</f>
        <v>2.4689445000000001</v>
      </c>
      <c r="AE4" s="4">
        <v>1.6250000000000001E-2</v>
      </c>
      <c r="AF4" s="3">
        <f t="shared" ref="AF4:AF13" si="2">AE4*3.2857</f>
        <v>5.3392624999999999E-2</v>
      </c>
      <c r="AG4" s="4">
        <v>0.61024999999999996</v>
      </c>
      <c r="AH4" s="3">
        <f>0.5*0.01</f>
        <v>5.0000000000000001E-3</v>
      </c>
      <c r="AI4" s="4"/>
      <c r="AJ4" s="4">
        <v>1.2224999999999999</v>
      </c>
      <c r="AK4" s="3">
        <v>2.0625000000000001E-2</v>
      </c>
      <c r="AL4" s="4">
        <v>1.9750000000000001</v>
      </c>
      <c r="AM4" s="4"/>
      <c r="AN4" s="4"/>
      <c r="AO4" s="4"/>
      <c r="AP4" s="4"/>
      <c r="AQ4" s="4"/>
      <c r="AR4" s="4"/>
      <c r="AS4" s="3">
        <v>2.9249999999999998</v>
      </c>
      <c r="AT4" s="4"/>
      <c r="AU4" s="4"/>
      <c r="AV4" s="4"/>
      <c r="AW4" s="3">
        <v>8.3000000000000007</v>
      </c>
      <c r="AX4" s="4"/>
      <c r="AY4" s="4"/>
      <c r="AZ4" s="4"/>
      <c r="BA4" s="3">
        <f>0.5*1</f>
        <v>0.5</v>
      </c>
      <c r="BB4" s="4"/>
      <c r="BC4" s="4" t="s">
        <v>159</v>
      </c>
      <c r="BD4" s="4"/>
      <c r="BE4" s="4"/>
      <c r="BF4" s="4"/>
      <c r="BG4" s="4"/>
      <c r="BH4" s="4"/>
      <c r="BI4" s="4"/>
      <c r="BJ4" s="4">
        <v>103.5</v>
      </c>
      <c r="BK4" s="4"/>
      <c r="BL4" s="3">
        <f>0.5*0.01</f>
        <v>5.0000000000000001E-3</v>
      </c>
      <c r="BM4" s="4"/>
      <c r="BN4" s="4" t="s">
        <v>157</v>
      </c>
      <c r="BO4" s="4"/>
      <c r="BP4" s="4" t="s">
        <v>157</v>
      </c>
      <c r="BQ4" s="4"/>
      <c r="BR4" s="4" t="s">
        <v>157</v>
      </c>
      <c r="BS4" s="4"/>
      <c r="BT4" s="3">
        <f>0.5*0.01</f>
        <v>5.0000000000000001E-3</v>
      </c>
      <c r="BU4" s="4"/>
      <c r="BV4" s="4"/>
      <c r="BW4" s="4"/>
      <c r="BX4" s="4"/>
      <c r="BY4" s="4"/>
      <c r="BZ4" s="4" t="s">
        <v>169</v>
      </c>
      <c r="CA4" s="4"/>
      <c r="CB4" s="3">
        <f>0.5*0.01</f>
        <v>5.0000000000000001E-3</v>
      </c>
      <c r="CC4" s="4"/>
      <c r="CD4" s="4">
        <v>20.375</v>
      </c>
      <c r="CE4" s="4">
        <v>22.75</v>
      </c>
      <c r="CF4" s="4" t="s">
        <v>157</v>
      </c>
      <c r="CG4" s="4"/>
      <c r="CH4" s="4"/>
      <c r="CI4" s="4" t="s">
        <v>157</v>
      </c>
      <c r="CJ4" s="4"/>
      <c r="CK4" s="4" t="s">
        <v>157</v>
      </c>
      <c r="CL4" s="4">
        <v>25</v>
      </c>
      <c r="CM4" s="4" t="s">
        <v>160</v>
      </c>
      <c r="CN4" s="4" t="s">
        <v>161</v>
      </c>
      <c r="CO4" s="4"/>
      <c r="CP4" s="4"/>
      <c r="CQ4" s="4"/>
      <c r="CR4" s="4"/>
      <c r="CS4" s="4"/>
      <c r="CT4" s="4"/>
      <c r="CU4" s="4"/>
      <c r="CV4" s="4"/>
      <c r="CW4" s="3" t="s">
        <v>180</v>
      </c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 t="s">
        <v>162</v>
      </c>
      <c r="DL4" s="4"/>
      <c r="DM4" s="4"/>
      <c r="DN4" s="4"/>
      <c r="DO4" s="4"/>
      <c r="DP4" s="4"/>
      <c r="DQ4" s="4"/>
      <c r="DR4" s="4"/>
      <c r="DS4" s="4" t="s">
        <v>164</v>
      </c>
      <c r="DT4" s="4"/>
      <c r="DU4" s="3" t="s">
        <v>156</v>
      </c>
      <c r="DV4" s="3" t="s">
        <v>155</v>
      </c>
      <c r="DW4" s="4"/>
      <c r="DX4" s="4"/>
      <c r="DY4" s="4"/>
      <c r="DZ4" s="4"/>
      <c r="EA4" s="4"/>
      <c r="EB4" s="4"/>
      <c r="EC4" s="4"/>
      <c r="ED4" s="4"/>
      <c r="EE4" s="3" t="s">
        <v>154</v>
      </c>
      <c r="EF4" s="4"/>
      <c r="EG4" s="4"/>
      <c r="EH4" s="4"/>
      <c r="EI4" s="4"/>
      <c r="EJ4" s="4"/>
      <c r="EK4" s="4"/>
      <c r="EL4" s="4"/>
      <c r="EM4" s="4"/>
      <c r="EN4" s="3" t="s">
        <v>180</v>
      </c>
      <c r="EO4" s="4"/>
      <c r="EP4" s="4"/>
      <c r="EQ4" s="3" t="s">
        <v>180</v>
      </c>
      <c r="ER4" s="4" t="s">
        <v>164</v>
      </c>
      <c r="ES4" s="4" t="s">
        <v>165</v>
      </c>
      <c r="ET4" s="3">
        <f t="shared" ref="ET4:ET67" si="3">SUM(ER4:ES4)</f>
        <v>0</v>
      </c>
      <c r="EU4" s="4" t="s">
        <v>162</v>
      </c>
      <c r="EV4" s="4"/>
      <c r="EW4" s="4"/>
      <c r="EX4" s="4"/>
      <c r="EY4" s="4" t="s">
        <v>166</v>
      </c>
      <c r="EZ4" s="4"/>
      <c r="FA4" s="4"/>
      <c r="FB4" s="4"/>
      <c r="FC4" s="4"/>
      <c r="FD4" s="4"/>
      <c r="FE4" s="4"/>
      <c r="FF4" s="4"/>
      <c r="FG4" s="4"/>
      <c r="FH4" s="4"/>
      <c r="FI4" s="4" t="s">
        <v>181</v>
      </c>
      <c r="FJ4" s="4">
        <v>9</v>
      </c>
      <c r="FK4" s="4">
        <v>86.567499999999995</v>
      </c>
    </row>
    <row r="5" spans="1:167" x14ac:dyDescent="0.25">
      <c r="A5" s="5">
        <v>13509</v>
      </c>
      <c r="B5" s="5" t="s">
        <v>496</v>
      </c>
      <c r="C5" s="1" t="s">
        <v>497</v>
      </c>
      <c r="D5" s="1"/>
      <c r="E5" s="1" t="s">
        <v>829</v>
      </c>
      <c r="F5" s="1"/>
      <c r="G5" s="1"/>
      <c r="H5" s="1" t="s">
        <v>825</v>
      </c>
      <c r="I5" s="1" t="s">
        <v>826</v>
      </c>
      <c r="J5" s="9" t="s">
        <v>827</v>
      </c>
      <c r="K5" s="9" t="s">
        <v>828</v>
      </c>
      <c r="L5" s="10">
        <v>590062</v>
      </c>
      <c r="M5" s="10">
        <v>5037107</v>
      </c>
      <c r="N5" s="15" t="s">
        <v>831</v>
      </c>
      <c r="O5" s="15"/>
      <c r="P5" s="4">
        <v>191.3</v>
      </c>
      <c r="Q5" s="4">
        <v>1.75</v>
      </c>
      <c r="R5" s="3">
        <v>368.75</v>
      </c>
      <c r="S5" s="4">
        <v>0</v>
      </c>
      <c r="T5" s="4" t="s">
        <v>179</v>
      </c>
      <c r="U5" s="4">
        <v>7.7</v>
      </c>
      <c r="V5" s="4">
        <v>215.75</v>
      </c>
      <c r="W5" s="4"/>
      <c r="X5" s="4">
        <v>10.45</v>
      </c>
      <c r="Y5" s="4">
        <v>216.2</v>
      </c>
      <c r="Z5" s="4">
        <f>0.5*0.003</f>
        <v>1.5E-3</v>
      </c>
      <c r="AA5" s="3">
        <f t="shared" si="0"/>
        <v>1.9285500000000002E-3</v>
      </c>
      <c r="AB5" s="4">
        <v>1.4</v>
      </c>
      <c r="AC5" s="4">
        <v>1.4</v>
      </c>
      <c r="AD5" s="3">
        <f t="shared" si="1"/>
        <v>6.2000400000000004</v>
      </c>
      <c r="AE5" s="4">
        <f>0.5*0.015</f>
        <v>7.4999999999999997E-3</v>
      </c>
      <c r="AF5" s="3">
        <f t="shared" si="2"/>
        <v>2.4642749999999998E-2</v>
      </c>
      <c r="AG5" s="4">
        <v>0.36499999999999999</v>
      </c>
      <c r="AH5" s="3">
        <f>0.5*0.01</f>
        <v>5.0000000000000001E-3</v>
      </c>
      <c r="AI5" s="4"/>
      <c r="AJ5" s="4">
        <v>1.7649999999999999</v>
      </c>
      <c r="AK5" s="3" t="s">
        <v>156</v>
      </c>
      <c r="AL5" s="4">
        <v>2.1724999999999999</v>
      </c>
      <c r="AM5" s="4" t="s">
        <v>157</v>
      </c>
      <c r="AN5" s="4" t="s">
        <v>155</v>
      </c>
      <c r="AO5" s="4" t="s">
        <v>179</v>
      </c>
      <c r="AP5" s="4">
        <v>233.45</v>
      </c>
      <c r="AQ5" s="4">
        <v>62.7</v>
      </c>
      <c r="AR5" s="4" t="s">
        <v>157</v>
      </c>
      <c r="AS5" s="3">
        <v>1.075</v>
      </c>
      <c r="AT5" s="4">
        <v>14.52</v>
      </c>
      <c r="AU5" s="4" t="s">
        <v>157</v>
      </c>
      <c r="AV5" s="4"/>
      <c r="AW5" s="3">
        <v>7.625</v>
      </c>
      <c r="AX5" s="4" t="s">
        <v>169</v>
      </c>
      <c r="AY5" s="4" t="s">
        <v>169</v>
      </c>
      <c r="AZ5" s="4" t="s">
        <v>157</v>
      </c>
      <c r="BA5" s="3">
        <f>0.5*1</f>
        <v>0.5</v>
      </c>
      <c r="BB5" s="4" t="s">
        <v>157</v>
      </c>
      <c r="BC5" s="4" t="s">
        <v>159</v>
      </c>
      <c r="BD5" s="4">
        <v>1.2625</v>
      </c>
      <c r="BE5" s="4">
        <v>12.75</v>
      </c>
      <c r="BF5" s="4">
        <v>11.625</v>
      </c>
      <c r="BG5" s="4" t="s">
        <v>169</v>
      </c>
      <c r="BH5" s="4" t="s">
        <v>155</v>
      </c>
      <c r="BI5" s="4" t="s">
        <v>169</v>
      </c>
      <c r="BJ5" s="4" t="s">
        <v>157</v>
      </c>
      <c r="BK5" s="4">
        <v>1.125</v>
      </c>
      <c r="BL5" s="3">
        <f>0.5*0.01</f>
        <v>5.0000000000000001E-3</v>
      </c>
      <c r="BM5" s="4">
        <v>0.25374999999999998</v>
      </c>
      <c r="BN5" s="4" t="s">
        <v>157</v>
      </c>
      <c r="BO5" s="4">
        <v>8.5</v>
      </c>
      <c r="BP5" s="4" t="s">
        <v>157</v>
      </c>
      <c r="BQ5" s="4" t="s">
        <v>157</v>
      </c>
      <c r="BR5" s="4" t="s">
        <v>157</v>
      </c>
      <c r="BS5" s="4">
        <v>2</v>
      </c>
      <c r="BT5" s="3">
        <f>0.5*0.01</f>
        <v>5.0000000000000001E-3</v>
      </c>
      <c r="BU5" s="4" t="s">
        <v>159</v>
      </c>
      <c r="BV5" s="4"/>
      <c r="BW5" s="4">
        <v>1.375</v>
      </c>
      <c r="BX5" s="4">
        <v>0.11700000000000001</v>
      </c>
      <c r="BY5" s="4" t="s">
        <v>157</v>
      </c>
      <c r="BZ5" s="4" t="s">
        <v>169</v>
      </c>
      <c r="CA5" s="4">
        <v>44.25</v>
      </c>
      <c r="CB5" s="3">
        <f>0.5*0.01</f>
        <v>5.0000000000000001E-3</v>
      </c>
      <c r="CC5" s="4" t="s">
        <v>155</v>
      </c>
      <c r="CD5" s="4">
        <v>190.125</v>
      </c>
      <c r="CE5" s="4">
        <v>32.625</v>
      </c>
      <c r="CF5" s="4">
        <v>32.75</v>
      </c>
      <c r="CG5" s="4" t="s">
        <v>157</v>
      </c>
      <c r="CH5" s="4"/>
      <c r="CI5" s="4">
        <v>2.875</v>
      </c>
      <c r="CJ5" s="4" t="s">
        <v>157</v>
      </c>
      <c r="CK5" s="4">
        <v>32.75</v>
      </c>
      <c r="CL5" s="4">
        <v>25</v>
      </c>
      <c r="CM5" s="4" t="s">
        <v>160</v>
      </c>
      <c r="CN5" s="4" t="s">
        <v>161</v>
      </c>
      <c r="CO5" s="4"/>
      <c r="CP5" s="4"/>
      <c r="CQ5" s="4"/>
      <c r="CR5" s="4"/>
      <c r="CS5" s="4"/>
      <c r="CT5" s="4"/>
      <c r="CU5" s="4" t="s">
        <v>170</v>
      </c>
      <c r="CV5" s="4"/>
      <c r="CW5" s="3" t="s">
        <v>180</v>
      </c>
      <c r="CX5" s="4"/>
      <c r="CY5" s="4"/>
      <c r="CZ5" s="4" t="s">
        <v>157</v>
      </c>
      <c r="DA5" s="4" t="s">
        <v>171</v>
      </c>
      <c r="DB5" s="4" t="s">
        <v>172</v>
      </c>
      <c r="DC5" s="4" t="s">
        <v>173</v>
      </c>
      <c r="DD5" s="4" t="s">
        <v>174</v>
      </c>
      <c r="DE5" s="4" t="s">
        <v>170</v>
      </c>
      <c r="DF5" s="4"/>
      <c r="DG5" s="4"/>
      <c r="DH5" s="4"/>
      <c r="DI5" s="4"/>
      <c r="DJ5" s="4"/>
      <c r="DK5" s="4" t="s">
        <v>162</v>
      </c>
      <c r="DL5" s="4"/>
      <c r="DM5" s="4"/>
      <c r="DN5" s="4"/>
      <c r="DO5" s="4" t="s">
        <v>175</v>
      </c>
      <c r="DP5" s="4"/>
      <c r="DQ5" s="4"/>
      <c r="DR5" s="4"/>
      <c r="DS5" s="4" t="s">
        <v>164</v>
      </c>
      <c r="DT5" s="4"/>
      <c r="DU5" s="3" t="s">
        <v>156</v>
      </c>
      <c r="DV5" s="3" t="s">
        <v>155</v>
      </c>
      <c r="DW5" s="4" t="s">
        <v>176</v>
      </c>
      <c r="DX5" s="4"/>
      <c r="DY5" s="4"/>
      <c r="DZ5" s="4"/>
      <c r="EA5" s="4"/>
      <c r="EB5" s="4"/>
      <c r="EC5" s="4"/>
      <c r="ED5" s="4"/>
      <c r="EE5" s="3" t="s">
        <v>154</v>
      </c>
      <c r="EF5" s="4"/>
      <c r="EG5" s="4"/>
      <c r="EH5" s="4"/>
      <c r="EI5" s="4"/>
      <c r="EJ5" s="4"/>
      <c r="EK5" s="4"/>
      <c r="EL5" s="4"/>
      <c r="EM5" s="4"/>
      <c r="EN5" s="3" t="s">
        <v>180</v>
      </c>
      <c r="EO5" s="4"/>
      <c r="EP5" s="4"/>
      <c r="EQ5" s="3" t="s">
        <v>180</v>
      </c>
      <c r="ER5" s="4" t="s">
        <v>164</v>
      </c>
      <c r="ES5" s="4" t="s">
        <v>165</v>
      </c>
      <c r="ET5" s="3">
        <f t="shared" si="3"/>
        <v>0</v>
      </c>
      <c r="EU5" s="4" t="s">
        <v>162</v>
      </c>
      <c r="EV5" s="4"/>
      <c r="EW5" s="4"/>
      <c r="EX5" s="4" t="s">
        <v>161</v>
      </c>
      <c r="EY5" s="4" t="s">
        <v>166</v>
      </c>
      <c r="EZ5" s="4"/>
      <c r="FA5" s="4" t="s">
        <v>157</v>
      </c>
      <c r="FB5" s="4"/>
      <c r="FC5" s="4"/>
      <c r="FD5" s="4"/>
      <c r="FE5" s="4"/>
      <c r="FF5" s="4"/>
      <c r="FG5" s="4"/>
      <c r="FH5" s="4"/>
      <c r="FI5" s="4" t="s">
        <v>181</v>
      </c>
      <c r="FJ5" s="4">
        <v>9.0250000000000004</v>
      </c>
      <c r="FK5" s="4">
        <v>80.842500000000001</v>
      </c>
    </row>
    <row r="6" spans="1:167" x14ac:dyDescent="0.25">
      <c r="A6" s="5">
        <v>16353</v>
      </c>
      <c r="B6" s="5" t="s">
        <v>499</v>
      </c>
      <c r="C6" s="1" t="s">
        <v>499</v>
      </c>
      <c r="D6" s="1"/>
      <c r="E6" s="1" t="s">
        <v>830</v>
      </c>
      <c r="F6" s="1" t="s">
        <v>831</v>
      </c>
      <c r="G6" s="1"/>
      <c r="H6" s="1" t="s">
        <v>825</v>
      </c>
      <c r="I6" s="1" t="s">
        <v>826</v>
      </c>
      <c r="J6" s="9" t="s">
        <v>832</v>
      </c>
      <c r="K6" s="9" t="s">
        <v>833</v>
      </c>
      <c r="L6" s="10">
        <v>426792</v>
      </c>
      <c r="M6" s="10">
        <v>4973956</v>
      </c>
      <c r="N6" s="15" t="s">
        <v>831</v>
      </c>
      <c r="O6" s="15"/>
      <c r="P6" s="4">
        <v>259</v>
      </c>
      <c r="Q6" s="4" t="s">
        <v>219</v>
      </c>
      <c r="R6" s="3">
        <v>433.5</v>
      </c>
      <c r="S6" s="4">
        <v>0</v>
      </c>
      <c r="T6" s="4">
        <v>0.4325</v>
      </c>
      <c r="U6" s="4">
        <v>7.9249999999999998</v>
      </c>
      <c r="V6" s="4">
        <v>218.4</v>
      </c>
      <c r="W6" s="4"/>
      <c r="X6" s="4">
        <v>8.15</v>
      </c>
      <c r="Y6" s="4">
        <v>286.85000000000002</v>
      </c>
      <c r="Z6" s="4">
        <v>1.95E-2</v>
      </c>
      <c r="AA6" s="3">
        <f t="shared" si="0"/>
        <v>2.507115E-2</v>
      </c>
      <c r="AB6" s="4">
        <v>1.33975</v>
      </c>
      <c r="AC6" s="4">
        <v>1.3205</v>
      </c>
      <c r="AD6" s="3">
        <f t="shared" si="1"/>
        <v>5.8479663000000004</v>
      </c>
      <c r="AE6" s="4">
        <f t="shared" ref="AE6:AE11" si="4">0.5*0.002</f>
        <v>1E-3</v>
      </c>
      <c r="AF6" s="3">
        <f t="shared" si="2"/>
        <v>3.2856999999999999E-3</v>
      </c>
      <c r="AG6" s="4">
        <v>0.19650000000000001</v>
      </c>
      <c r="AH6" s="3">
        <f>0.5*0.003</f>
        <v>1.5E-3</v>
      </c>
      <c r="AI6" s="4"/>
      <c r="AJ6" s="4">
        <v>1.5362499999999999</v>
      </c>
      <c r="AK6" s="3">
        <v>7.2500000000000004E-3</v>
      </c>
      <c r="AL6" s="4">
        <v>0.78249999999999997</v>
      </c>
      <c r="AM6" s="4" t="s">
        <v>219</v>
      </c>
      <c r="AN6" s="4" t="s">
        <v>155</v>
      </c>
      <c r="AO6" s="4">
        <v>3.95E-2</v>
      </c>
      <c r="AP6" s="4">
        <v>315.97500000000002</v>
      </c>
      <c r="AQ6" s="4">
        <v>66.540000000000006</v>
      </c>
      <c r="AR6" s="4">
        <v>0.23250000000000001</v>
      </c>
      <c r="AS6" s="3" t="s">
        <v>215</v>
      </c>
      <c r="AT6" s="4">
        <v>29.317499999999999</v>
      </c>
      <c r="AU6" s="4">
        <v>0.52749999999999997</v>
      </c>
      <c r="AV6" s="4"/>
      <c r="AW6" s="3">
        <v>1.81575</v>
      </c>
      <c r="AX6" s="4" t="s">
        <v>410</v>
      </c>
      <c r="AY6" s="4" t="s">
        <v>410</v>
      </c>
      <c r="AZ6" s="4" t="s">
        <v>500</v>
      </c>
      <c r="BA6" s="3">
        <f>0.5*0.4</f>
        <v>0.2</v>
      </c>
      <c r="BB6" s="4" t="s">
        <v>501</v>
      </c>
      <c r="BC6" s="4">
        <v>3.2875000000000001</v>
      </c>
      <c r="BD6" s="4">
        <v>3.2875000000000001</v>
      </c>
      <c r="BE6" s="4"/>
      <c r="BF6" s="4"/>
      <c r="BG6" s="4"/>
      <c r="BH6" s="4"/>
      <c r="BI6" s="4" t="s">
        <v>502</v>
      </c>
      <c r="BJ6" s="4">
        <v>2.25</v>
      </c>
      <c r="BK6" s="4"/>
      <c r="BL6" s="3">
        <v>0.1225</v>
      </c>
      <c r="BM6" s="4">
        <v>0.1275</v>
      </c>
      <c r="BN6" s="4">
        <v>0.8</v>
      </c>
      <c r="BO6" s="4">
        <v>0.8</v>
      </c>
      <c r="BP6" s="4" t="s">
        <v>503</v>
      </c>
      <c r="BQ6" s="4" t="s">
        <v>503</v>
      </c>
      <c r="BR6" s="4" t="s">
        <v>504</v>
      </c>
      <c r="BS6" s="4" t="s">
        <v>504</v>
      </c>
      <c r="BT6" s="3">
        <f t="shared" ref="BT6:BT11" si="5">0.5*0.3</f>
        <v>0.15</v>
      </c>
      <c r="BU6" s="4" t="s">
        <v>216</v>
      </c>
      <c r="BV6" s="4"/>
      <c r="BW6" s="4" t="s">
        <v>181</v>
      </c>
      <c r="BX6" s="4">
        <v>0.38474999999999998</v>
      </c>
      <c r="BY6" s="4"/>
      <c r="BZ6" s="4" t="s">
        <v>169</v>
      </c>
      <c r="CA6" s="4" t="s">
        <v>169</v>
      </c>
      <c r="CB6" s="3">
        <f>0.5*0.015</f>
        <v>7.4999999999999997E-3</v>
      </c>
      <c r="CC6" s="4" t="s">
        <v>154</v>
      </c>
      <c r="CD6" s="4">
        <v>190</v>
      </c>
      <c r="CE6" s="4">
        <v>42.75</v>
      </c>
      <c r="CF6" s="4" t="s">
        <v>505</v>
      </c>
      <c r="CG6" s="4">
        <v>25.75</v>
      </c>
      <c r="CH6" s="4" t="s">
        <v>215</v>
      </c>
      <c r="CI6" s="4" t="s">
        <v>506</v>
      </c>
      <c r="CJ6" s="4"/>
      <c r="CK6" s="4">
        <v>89.25</v>
      </c>
      <c r="CL6" s="4">
        <v>0</v>
      </c>
      <c r="CM6" s="4" t="s">
        <v>159</v>
      </c>
      <c r="CN6" s="4" t="s">
        <v>507</v>
      </c>
      <c r="CO6" s="4"/>
      <c r="CP6" s="4"/>
      <c r="CQ6" s="4"/>
      <c r="CR6" s="4"/>
      <c r="CS6" s="4"/>
      <c r="CT6" s="4"/>
      <c r="CU6" s="4" t="s">
        <v>175</v>
      </c>
      <c r="CV6" s="4"/>
      <c r="CW6" s="4"/>
      <c r="CX6" s="4"/>
      <c r="CY6" s="4"/>
      <c r="CZ6" s="4" t="s">
        <v>216</v>
      </c>
      <c r="DA6" s="4" t="s">
        <v>350</v>
      </c>
      <c r="DB6" s="4" t="s">
        <v>508</v>
      </c>
      <c r="DC6" s="4" t="s">
        <v>350</v>
      </c>
      <c r="DD6" s="4" t="s">
        <v>509</v>
      </c>
      <c r="DE6" s="4" t="s">
        <v>507</v>
      </c>
      <c r="DF6" s="4"/>
      <c r="DG6" s="4"/>
      <c r="DH6" s="4"/>
      <c r="DI6" s="4"/>
      <c r="DJ6" s="4"/>
      <c r="DK6" s="4" t="s">
        <v>507</v>
      </c>
      <c r="DL6" s="4"/>
      <c r="DM6" s="4"/>
      <c r="DN6" s="4"/>
      <c r="DO6" s="4" t="s">
        <v>175</v>
      </c>
      <c r="DP6" s="4"/>
      <c r="DQ6" s="4"/>
      <c r="DR6" s="4"/>
      <c r="DS6" s="4" t="s">
        <v>315</v>
      </c>
      <c r="DT6" s="4"/>
      <c r="DU6" s="3" t="s">
        <v>508</v>
      </c>
      <c r="DV6" s="3" t="s">
        <v>508</v>
      </c>
      <c r="DW6" s="4" t="s">
        <v>407</v>
      </c>
      <c r="DX6" s="4"/>
      <c r="DY6" s="4"/>
      <c r="DZ6" s="4"/>
      <c r="EA6" s="4"/>
      <c r="EB6" s="4"/>
      <c r="EC6" s="4"/>
      <c r="ED6" s="4"/>
      <c r="EE6" s="3" t="s">
        <v>156</v>
      </c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 t="s">
        <v>159</v>
      </c>
      <c r="ES6" s="4" t="s">
        <v>159</v>
      </c>
      <c r="ET6" s="3">
        <f t="shared" si="3"/>
        <v>0</v>
      </c>
      <c r="EU6" s="4" t="s">
        <v>159</v>
      </c>
      <c r="EV6" s="4"/>
      <c r="EW6" s="4"/>
      <c r="EX6" s="4" t="s">
        <v>507</v>
      </c>
      <c r="EY6" s="4" t="s">
        <v>507</v>
      </c>
      <c r="EZ6" s="4"/>
      <c r="FA6" s="4" t="s">
        <v>175</v>
      </c>
      <c r="FB6" s="4"/>
      <c r="FC6" s="4"/>
      <c r="FD6" s="4"/>
      <c r="FE6" s="4"/>
      <c r="FF6" s="4"/>
      <c r="FG6" s="4"/>
      <c r="FH6" s="4"/>
      <c r="FI6" s="4">
        <v>0.94125000000000003</v>
      </c>
      <c r="FJ6" s="4">
        <v>10.199999999999999</v>
      </c>
      <c r="FK6" s="4">
        <v>86.382499999999993</v>
      </c>
    </row>
    <row r="7" spans="1:167" x14ac:dyDescent="0.25">
      <c r="A7" s="5">
        <v>16458</v>
      </c>
      <c r="B7" s="5" t="s">
        <v>510</v>
      </c>
      <c r="C7" s="1" t="s">
        <v>510</v>
      </c>
      <c r="D7" s="1"/>
      <c r="E7" s="1" t="s">
        <v>830</v>
      </c>
      <c r="F7" s="1" t="s">
        <v>831</v>
      </c>
      <c r="G7" s="1"/>
      <c r="H7" s="1" t="s">
        <v>825</v>
      </c>
      <c r="I7" s="1" t="s">
        <v>826</v>
      </c>
      <c r="J7" s="9" t="s">
        <v>834</v>
      </c>
      <c r="K7" s="9" t="s">
        <v>835</v>
      </c>
      <c r="L7" s="10">
        <v>420986</v>
      </c>
      <c r="M7" s="10">
        <v>4995026</v>
      </c>
      <c r="N7" s="15" t="s">
        <v>831</v>
      </c>
      <c r="O7" s="15"/>
      <c r="P7" s="4">
        <v>242.75</v>
      </c>
      <c r="Q7" s="4">
        <v>0.88749999999999996</v>
      </c>
      <c r="R7" s="3">
        <v>462</v>
      </c>
      <c r="S7" s="4"/>
      <c r="T7" s="4">
        <v>0.75749999999999995</v>
      </c>
      <c r="U7" s="4">
        <v>7.7249999999999996</v>
      </c>
      <c r="V7" s="4">
        <v>382.5</v>
      </c>
      <c r="W7" s="4"/>
      <c r="X7" s="4">
        <v>10.3</v>
      </c>
      <c r="Y7" s="4">
        <v>250.25</v>
      </c>
      <c r="Z7" s="4">
        <v>3.1350000000000003E-2</v>
      </c>
      <c r="AA7" s="3">
        <f t="shared" si="0"/>
        <v>4.0306695000000003E-2</v>
      </c>
      <c r="AB7" s="4">
        <v>0.97924999999999995</v>
      </c>
      <c r="AC7" s="4">
        <v>0.94774999999999998</v>
      </c>
      <c r="AD7" s="3">
        <f t="shared" si="1"/>
        <v>4.1972056499999999</v>
      </c>
      <c r="AE7" s="4">
        <f t="shared" si="4"/>
        <v>1E-3</v>
      </c>
      <c r="AF7" s="3">
        <f t="shared" si="2"/>
        <v>3.2856999999999999E-3</v>
      </c>
      <c r="AG7" s="4">
        <v>0.30975000000000003</v>
      </c>
      <c r="AH7" s="3">
        <f>0.5*0.007</f>
        <v>3.5000000000000001E-3</v>
      </c>
      <c r="AI7" s="4"/>
      <c r="AJ7" s="4">
        <v>1.2889999999999999</v>
      </c>
      <c r="AK7" s="3">
        <v>1.115E-2</v>
      </c>
      <c r="AL7" s="4" t="s">
        <v>215</v>
      </c>
      <c r="AM7" s="4"/>
      <c r="AN7" s="4" t="s">
        <v>155</v>
      </c>
      <c r="AO7" s="4"/>
      <c r="AP7" s="4">
        <v>145.5</v>
      </c>
      <c r="AQ7" s="4">
        <v>78.5</v>
      </c>
      <c r="AR7" s="4">
        <v>12.7</v>
      </c>
      <c r="AS7" s="3">
        <v>11.85</v>
      </c>
      <c r="AT7" s="4">
        <v>13.5</v>
      </c>
      <c r="AU7" s="4">
        <v>1.665</v>
      </c>
      <c r="AV7" s="4"/>
      <c r="AW7" s="3">
        <v>5.35</v>
      </c>
      <c r="AX7" s="4"/>
      <c r="AY7" s="4"/>
      <c r="AZ7" s="4"/>
      <c r="BA7" s="3">
        <f t="shared" ref="BA7:BA13" si="6">0.5*1</f>
        <v>0.5</v>
      </c>
      <c r="BB7" s="4"/>
      <c r="BC7" s="4" t="s">
        <v>216</v>
      </c>
      <c r="BD7" s="4"/>
      <c r="BE7" s="4"/>
      <c r="BF7" s="4"/>
      <c r="BG7" s="4"/>
      <c r="BH7" s="4"/>
      <c r="BI7" s="4"/>
      <c r="BJ7" s="4" t="s">
        <v>219</v>
      </c>
      <c r="BK7" s="4"/>
      <c r="BL7" s="3">
        <f>0.5*0.02</f>
        <v>0.01</v>
      </c>
      <c r="BM7" s="4"/>
      <c r="BN7" s="4" t="s">
        <v>181</v>
      </c>
      <c r="BO7" s="4"/>
      <c r="BP7" s="4" t="s">
        <v>181</v>
      </c>
      <c r="BQ7" s="4"/>
      <c r="BR7" s="4">
        <v>1.0375000000000001</v>
      </c>
      <c r="BS7" s="4"/>
      <c r="BT7" s="3">
        <f t="shared" si="5"/>
        <v>0.15</v>
      </c>
      <c r="BU7" s="4"/>
      <c r="BV7" s="4"/>
      <c r="BW7" s="4"/>
      <c r="BX7" s="4"/>
      <c r="BY7" s="4"/>
      <c r="BZ7" s="4" t="s">
        <v>215</v>
      </c>
      <c r="CA7" s="4"/>
      <c r="CB7" s="3">
        <f>0.5*0.02</f>
        <v>0.01</v>
      </c>
      <c r="CC7" s="4"/>
      <c r="CD7" s="4">
        <v>282</v>
      </c>
      <c r="CE7" s="4">
        <v>251.25</v>
      </c>
      <c r="CF7" s="4">
        <v>19.75</v>
      </c>
      <c r="CG7" s="4"/>
      <c r="CH7" s="4"/>
      <c r="CI7" s="4">
        <v>30.75</v>
      </c>
      <c r="CJ7" s="4"/>
      <c r="CK7" s="4">
        <v>194</v>
      </c>
      <c r="CL7" s="4">
        <v>0</v>
      </c>
      <c r="CM7" s="4" t="s">
        <v>181</v>
      </c>
      <c r="CN7" s="4" t="s">
        <v>181</v>
      </c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 t="s">
        <v>181</v>
      </c>
      <c r="DL7" s="4"/>
      <c r="DM7" s="4"/>
      <c r="DN7" s="4"/>
      <c r="DO7" s="4"/>
      <c r="DP7" s="4"/>
      <c r="DQ7" s="4"/>
      <c r="DR7" s="4"/>
      <c r="DS7" s="4" t="s">
        <v>155</v>
      </c>
      <c r="DT7" s="4"/>
      <c r="DU7" s="3" t="s">
        <v>350</v>
      </c>
      <c r="DV7" s="3" t="s">
        <v>350</v>
      </c>
      <c r="DW7" s="4"/>
      <c r="DX7" s="4"/>
      <c r="DY7" s="4"/>
      <c r="DZ7" s="4"/>
      <c r="EA7" s="4"/>
      <c r="EB7" s="4"/>
      <c r="EC7" s="4"/>
      <c r="ED7" s="4"/>
      <c r="EE7" s="3" t="s">
        <v>350</v>
      </c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 t="s">
        <v>181</v>
      </c>
      <c r="ES7" s="4" t="s">
        <v>181</v>
      </c>
      <c r="ET7" s="3">
        <f t="shared" si="3"/>
        <v>0</v>
      </c>
      <c r="EU7" s="4" t="s">
        <v>181</v>
      </c>
      <c r="EV7" s="4"/>
      <c r="EW7" s="4"/>
      <c r="EX7" s="4"/>
      <c r="EY7" s="4">
        <v>0.98750000000000004</v>
      </c>
      <c r="EZ7" s="4"/>
      <c r="FA7" s="4"/>
      <c r="FB7" s="4"/>
      <c r="FC7" s="4"/>
      <c r="FD7" s="4"/>
      <c r="FE7" s="4"/>
      <c r="FF7" s="4"/>
      <c r="FG7" s="4"/>
      <c r="FH7" s="4"/>
      <c r="FI7" s="4">
        <v>0.83025000000000004</v>
      </c>
      <c r="FJ7" s="4">
        <v>11.102499999999999</v>
      </c>
      <c r="FK7" s="4">
        <v>99.112499999999997</v>
      </c>
    </row>
    <row r="8" spans="1:167" x14ac:dyDescent="0.25">
      <c r="A8" s="5">
        <v>16752</v>
      </c>
      <c r="B8" s="5" t="s">
        <v>514</v>
      </c>
      <c r="C8" s="1" t="s">
        <v>514</v>
      </c>
      <c r="D8" s="1"/>
      <c r="E8" s="1" t="s">
        <v>836</v>
      </c>
      <c r="F8" s="1"/>
      <c r="G8" s="1"/>
      <c r="H8" s="1" t="s">
        <v>825</v>
      </c>
      <c r="I8" s="1" t="s">
        <v>826</v>
      </c>
      <c r="J8" s="9" t="s">
        <v>834</v>
      </c>
      <c r="K8" s="9" t="s">
        <v>835</v>
      </c>
      <c r="L8" s="10">
        <v>407567</v>
      </c>
      <c r="M8" s="10">
        <v>5012757</v>
      </c>
      <c r="N8" s="15" t="s">
        <v>831</v>
      </c>
      <c r="O8" s="15" t="s">
        <v>831</v>
      </c>
      <c r="P8" s="4">
        <v>209.5</v>
      </c>
      <c r="Q8" s="4">
        <v>1.73</v>
      </c>
      <c r="R8" s="3">
        <v>404.16666700000002</v>
      </c>
      <c r="S8" s="4"/>
      <c r="T8" s="4">
        <v>1.25</v>
      </c>
      <c r="U8" s="4">
        <v>7.9</v>
      </c>
      <c r="V8" s="4">
        <v>361.16666700000002</v>
      </c>
      <c r="W8" s="4"/>
      <c r="X8" s="4">
        <v>10.983333</v>
      </c>
      <c r="Y8" s="4">
        <v>214.66666699999999</v>
      </c>
      <c r="Z8" s="4">
        <v>1.5767E-2</v>
      </c>
      <c r="AA8" s="3">
        <f t="shared" si="0"/>
        <v>2.02716319E-2</v>
      </c>
      <c r="AB8" s="4">
        <v>2.0478329999999998</v>
      </c>
      <c r="AC8" s="4">
        <v>2.0325000000000002</v>
      </c>
      <c r="AD8" s="3">
        <f t="shared" si="1"/>
        <v>9.0011295000000011</v>
      </c>
      <c r="AE8" s="4">
        <f t="shared" si="4"/>
        <v>1E-3</v>
      </c>
      <c r="AF8" s="3">
        <f t="shared" si="2"/>
        <v>3.2856999999999999E-3</v>
      </c>
      <c r="AG8" s="4">
        <v>0.91433299999999995</v>
      </c>
      <c r="AH8" s="3">
        <v>8.2170000000000003E-3</v>
      </c>
      <c r="AI8" s="4"/>
      <c r="AJ8" s="4">
        <v>2.962167</v>
      </c>
      <c r="AK8" s="3">
        <v>1.66E-2</v>
      </c>
      <c r="AL8" s="4" t="s">
        <v>215</v>
      </c>
      <c r="AM8" s="4" t="s">
        <v>157</v>
      </c>
      <c r="AN8" s="4" t="s">
        <v>155</v>
      </c>
      <c r="AO8" s="4" t="s">
        <v>159</v>
      </c>
      <c r="AP8" s="4">
        <v>124.5</v>
      </c>
      <c r="AQ8" s="4">
        <v>73</v>
      </c>
      <c r="AR8" s="4">
        <v>2.2949999999999999</v>
      </c>
      <c r="AS8" s="3">
        <v>5.45</v>
      </c>
      <c r="AT8" s="4">
        <v>6.9749999999999996</v>
      </c>
      <c r="AU8" s="4">
        <v>2.7749999999999999</v>
      </c>
      <c r="AV8" s="4"/>
      <c r="AW8" s="3">
        <v>4.1749999999999998</v>
      </c>
      <c r="AX8" s="4" t="s">
        <v>215</v>
      </c>
      <c r="AY8" s="4">
        <v>6.9</v>
      </c>
      <c r="AZ8" s="4" t="s">
        <v>181</v>
      </c>
      <c r="BA8" s="3">
        <f t="shared" si="6"/>
        <v>0.5</v>
      </c>
      <c r="BB8" s="4" t="s">
        <v>157</v>
      </c>
      <c r="BC8" s="4" t="s">
        <v>216</v>
      </c>
      <c r="BD8" s="4" t="s">
        <v>216</v>
      </c>
      <c r="BE8" s="4"/>
      <c r="BF8" s="4"/>
      <c r="BG8" s="4"/>
      <c r="BH8" s="4"/>
      <c r="BI8" s="4">
        <v>5.3674999999999997</v>
      </c>
      <c r="BJ8" s="4" t="s">
        <v>219</v>
      </c>
      <c r="BK8" s="4"/>
      <c r="BL8" s="3">
        <f>0.5*0.02</f>
        <v>0.01</v>
      </c>
      <c r="BM8" s="4" t="s">
        <v>170</v>
      </c>
      <c r="BN8" s="4" t="s">
        <v>181</v>
      </c>
      <c r="BO8" s="4" t="s">
        <v>181</v>
      </c>
      <c r="BP8" s="4" t="s">
        <v>181</v>
      </c>
      <c r="BQ8" s="4">
        <v>0.67700000000000005</v>
      </c>
      <c r="BR8" s="4" t="s">
        <v>181</v>
      </c>
      <c r="BS8" s="4" t="s">
        <v>181</v>
      </c>
      <c r="BT8" s="3">
        <f t="shared" si="5"/>
        <v>0.15</v>
      </c>
      <c r="BU8" s="4" t="s">
        <v>216</v>
      </c>
      <c r="BV8" s="4"/>
      <c r="BW8" s="4" t="s">
        <v>181</v>
      </c>
      <c r="BX8" s="4" t="s">
        <v>215</v>
      </c>
      <c r="BY8" s="4"/>
      <c r="BZ8" s="4" t="s">
        <v>215</v>
      </c>
      <c r="CA8" s="4" t="s">
        <v>215</v>
      </c>
      <c r="CB8" s="3">
        <f>0.5*0.02</f>
        <v>0.01</v>
      </c>
      <c r="CC8" s="4" t="s">
        <v>170</v>
      </c>
      <c r="CD8" s="11">
        <v>2783.333333</v>
      </c>
      <c r="CE8" s="4">
        <v>355</v>
      </c>
      <c r="CF8" s="4">
        <v>50.333333000000003</v>
      </c>
      <c r="CG8" s="4">
        <v>60.25</v>
      </c>
      <c r="CH8" s="4">
        <v>56.5</v>
      </c>
      <c r="CI8" s="4">
        <v>107.5</v>
      </c>
      <c r="CJ8" s="4"/>
      <c r="CK8" s="12">
        <v>1155</v>
      </c>
      <c r="CL8" s="4">
        <v>0</v>
      </c>
      <c r="CM8" s="4" t="s">
        <v>181</v>
      </c>
      <c r="CN8" s="4" t="s">
        <v>181</v>
      </c>
      <c r="CO8" s="4"/>
      <c r="CP8" s="4"/>
      <c r="CQ8" s="4"/>
      <c r="CR8" s="4"/>
      <c r="CS8" s="4"/>
      <c r="CT8" s="4"/>
      <c r="CU8" s="4" t="s">
        <v>170</v>
      </c>
      <c r="CV8" s="4"/>
      <c r="CW8" s="4"/>
      <c r="CX8" s="4"/>
      <c r="CY8" s="4"/>
      <c r="CZ8" s="4" t="s">
        <v>219</v>
      </c>
      <c r="DA8" s="4">
        <v>2.0000000000000001E-4</v>
      </c>
      <c r="DB8" s="4">
        <v>1.4300000000000001E-4</v>
      </c>
      <c r="DC8" s="4" t="s">
        <v>407</v>
      </c>
      <c r="DD8" s="4" t="s">
        <v>407</v>
      </c>
      <c r="DE8" s="4" t="s">
        <v>170</v>
      </c>
      <c r="DF8" s="4" t="s">
        <v>181</v>
      </c>
      <c r="DG8" s="4" t="s">
        <v>181</v>
      </c>
      <c r="DH8" s="4"/>
      <c r="DI8" s="4" t="s">
        <v>181</v>
      </c>
      <c r="DJ8" s="4"/>
      <c r="DK8" s="4" t="s">
        <v>181</v>
      </c>
      <c r="DL8" s="4"/>
      <c r="DM8" s="4"/>
      <c r="DN8" s="4"/>
      <c r="DO8" s="4" t="s">
        <v>175</v>
      </c>
      <c r="DP8" s="4"/>
      <c r="DQ8" s="4"/>
      <c r="DR8" s="4"/>
      <c r="DS8" s="4" t="s">
        <v>155</v>
      </c>
      <c r="DT8" s="4"/>
      <c r="DU8" s="3" t="s">
        <v>350</v>
      </c>
      <c r="DV8" s="3" t="s">
        <v>350</v>
      </c>
      <c r="DW8" s="4" t="s">
        <v>407</v>
      </c>
      <c r="DX8" s="4"/>
      <c r="DY8" s="4"/>
      <c r="DZ8" s="4"/>
      <c r="EA8" s="4"/>
      <c r="EB8" s="4"/>
      <c r="EC8" s="4"/>
      <c r="ED8" s="4"/>
      <c r="EE8" s="3" t="s">
        <v>350</v>
      </c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 t="s">
        <v>181</v>
      </c>
      <c r="ES8" s="4" t="s">
        <v>181</v>
      </c>
      <c r="ET8" s="3">
        <f t="shared" si="3"/>
        <v>0</v>
      </c>
      <c r="EU8" s="4" t="s">
        <v>181</v>
      </c>
      <c r="EV8" s="4"/>
      <c r="EW8" s="4"/>
      <c r="EX8" s="4"/>
      <c r="EY8" s="4" t="s">
        <v>181</v>
      </c>
      <c r="EZ8" s="4"/>
      <c r="FA8" s="4" t="s">
        <v>157</v>
      </c>
      <c r="FB8" s="4"/>
      <c r="FC8" s="4"/>
      <c r="FD8" s="4"/>
      <c r="FE8" s="4"/>
      <c r="FF8" s="4"/>
      <c r="FG8" s="4"/>
      <c r="FH8" s="4"/>
      <c r="FI8" s="4">
        <v>0.51149999999999995</v>
      </c>
      <c r="FJ8" s="4">
        <v>14.876666999999999</v>
      </c>
      <c r="FK8" s="4">
        <v>135.63333299999999</v>
      </c>
    </row>
    <row r="9" spans="1:167" x14ac:dyDescent="0.25">
      <c r="A9" s="5">
        <v>16901</v>
      </c>
      <c r="B9" s="5" t="s">
        <v>511</v>
      </c>
      <c r="C9" s="1" t="s">
        <v>511</v>
      </c>
      <c r="D9" s="1"/>
      <c r="E9" s="1" t="s">
        <v>830</v>
      </c>
      <c r="F9" s="1" t="s">
        <v>831</v>
      </c>
      <c r="G9" s="1"/>
      <c r="H9" s="1" t="s">
        <v>825</v>
      </c>
      <c r="I9" s="1" t="s">
        <v>826</v>
      </c>
      <c r="J9" s="9" t="s">
        <v>837</v>
      </c>
      <c r="K9" s="9" t="s">
        <v>835</v>
      </c>
      <c r="L9" s="10">
        <v>395871</v>
      </c>
      <c r="M9" s="10">
        <v>5015838</v>
      </c>
      <c r="N9" s="15" t="s">
        <v>831</v>
      </c>
      <c r="O9" s="15"/>
      <c r="P9" s="4">
        <v>225.5</v>
      </c>
      <c r="Q9" s="4">
        <v>1.47</v>
      </c>
      <c r="R9" s="3">
        <v>419.25</v>
      </c>
      <c r="S9" s="4"/>
      <c r="T9" s="4">
        <v>0.5</v>
      </c>
      <c r="U9" s="4">
        <v>8</v>
      </c>
      <c r="V9" s="4">
        <v>368.5</v>
      </c>
      <c r="W9" s="4"/>
      <c r="X9" s="4">
        <v>9.125</v>
      </c>
      <c r="Y9" s="4">
        <v>232.25</v>
      </c>
      <c r="Z9" s="4">
        <v>1.9699999999999999E-2</v>
      </c>
      <c r="AA9" s="3">
        <f t="shared" si="0"/>
        <v>2.532829E-2</v>
      </c>
      <c r="AB9" s="4">
        <v>0.85250000000000004</v>
      </c>
      <c r="AC9" s="4">
        <v>0.83325000000000005</v>
      </c>
      <c r="AD9" s="3">
        <f t="shared" si="1"/>
        <v>3.6901309500000004</v>
      </c>
      <c r="AE9" s="4">
        <f t="shared" si="4"/>
        <v>1E-3</v>
      </c>
      <c r="AF9" s="3">
        <f t="shared" si="2"/>
        <v>3.2856999999999999E-3</v>
      </c>
      <c r="AG9" s="4">
        <v>0.45924999999999999</v>
      </c>
      <c r="AH9" s="3">
        <f>0.5*0.007</f>
        <v>3.5000000000000001E-3</v>
      </c>
      <c r="AI9" s="4"/>
      <c r="AJ9" s="4">
        <v>1.31175</v>
      </c>
      <c r="AK9" s="3">
        <v>2.1950000000000001E-2</v>
      </c>
      <c r="AL9" s="4" t="s">
        <v>215</v>
      </c>
      <c r="AM9" s="4"/>
      <c r="AN9" s="4"/>
      <c r="AO9" s="4"/>
      <c r="AP9" s="4">
        <v>138.25</v>
      </c>
      <c r="AQ9" s="4">
        <v>56</v>
      </c>
      <c r="AR9" s="4">
        <v>5.8250000000000002</v>
      </c>
      <c r="AS9" s="3">
        <v>6.4249999999999998</v>
      </c>
      <c r="AT9" s="4">
        <v>21.25</v>
      </c>
      <c r="AU9" s="4">
        <v>1.35</v>
      </c>
      <c r="AV9" s="4"/>
      <c r="AW9" s="3">
        <v>2.4</v>
      </c>
      <c r="AX9" s="4"/>
      <c r="AY9" s="4"/>
      <c r="AZ9" s="4"/>
      <c r="BA9" s="3">
        <f t="shared" si="6"/>
        <v>0.5</v>
      </c>
      <c r="BB9" s="4"/>
      <c r="BC9" s="4">
        <v>0.45400000000000001</v>
      </c>
      <c r="BD9" s="4"/>
      <c r="BE9" s="4"/>
      <c r="BF9" s="4"/>
      <c r="BG9" s="4"/>
      <c r="BH9" s="4"/>
      <c r="BI9" s="4"/>
      <c r="BJ9" s="4" t="s">
        <v>219</v>
      </c>
      <c r="BK9" s="4"/>
      <c r="BL9" s="3">
        <f>0.5*0.02</f>
        <v>0.01</v>
      </c>
      <c r="BM9" s="4"/>
      <c r="BN9" s="4" t="s">
        <v>181</v>
      </c>
      <c r="BO9" s="4"/>
      <c r="BP9" s="4" t="s">
        <v>181</v>
      </c>
      <c r="BQ9" s="4"/>
      <c r="BR9" s="4">
        <v>1.2275</v>
      </c>
      <c r="BS9" s="4"/>
      <c r="BT9" s="3">
        <f t="shared" si="5"/>
        <v>0.15</v>
      </c>
      <c r="BU9" s="4"/>
      <c r="BV9" s="4"/>
      <c r="BW9" s="4"/>
      <c r="BX9" s="4"/>
      <c r="BY9" s="4"/>
      <c r="BZ9" s="4" t="s">
        <v>215</v>
      </c>
      <c r="CA9" s="4"/>
      <c r="CB9" s="3">
        <f>0.5*0.02</f>
        <v>0.01</v>
      </c>
      <c r="CC9" s="4"/>
      <c r="CD9" s="11">
        <v>2176.5</v>
      </c>
      <c r="CE9" s="4">
        <v>442</v>
      </c>
      <c r="CF9" s="4">
        <v>296.25</v>
      </c>
      <c r="CG9" s="4"/>
      <c r="CH9" s="4"/>
      <c r="CI9" s="4">
        <v>597.75</v>
      </c>
      <c r="CJ9" s="4"/>
      <c r="CK9" s="11">
        <v>1026.75</v>
      </c>
      <c r="CL9" s="4">
        <v>0</v>
      </c>
      <c r="CM9" s="4" t="s">
        <v>181</v>
      </c>
      <c r="CN9" s="4" t="s">
        <v>181</v>
      </c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 t="s">
        <v>181</v>
      </c>
      <c r="DL9" s="4"/>
      <c r="DM9" s="4"/>
      <c r="DN9" s="4"/>
      <c r="DO9" s="4"/>
      <c r="DP9" s="4"/>
      <c r="DQ9" s="4"/>
      <c r="DR9" s="4"/>
      <c r="DS9" s="4" t="s">
        <v>155</v>
      </c>
      <c r="DT9" s="4"/>
      <c r="DU9" s="3" t="s">
        <v>350</v>
      </c>
      <c r="DV9" s="3" t="s">
        <v>350</v>
      </c>
      <c r="DW9" s="4"/>
      <c r="DX9" s="4"/>
      <c r="DY9" s="4"/>
      <c r="DZ9" s="4"/>
      <c r="EA9" s="4"/>
      <c r="EB9" s="4"/>
      <c r="EC9" s="4"/>
      <c r="ED9" s="4"/>
      <c r="EE9" s="3" t="s">
        <v>350</v>
      </c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 t="s">
        <v>181</v>
      </c>
      <c r="ES9" s="4" t="s">
        <v>181</v>
      </c>
      <c r="ET9" s="3">
        <f t="shared" si="3"/>
        <v>0</v>
      </c>
      <c r="EU9" s="4" t="s">
        <v>181</v>
      </c>
      <c r="EV9" s="4"/>
      <c r="EW9" s="4"/>
      <c r="EX9" s="4"/>
      <c r="EY9" s="4" t="s">
        <v>181</v>
      </c>
      <c r="EZ9" s="4"/>
      <c r="FA9" s="4"/>
      <c r="FB9" s="4"/>
      <c r="FC9" s="4"/>
      <c r="FD9" s="4"/>
      <c r="FE9" s="4"/>
      <c r="FF9" s="4"/>
      <c r="FG9" s="4"/>
      <c r="FH9" s="4"/>
      <c r="FI9" s="4" t="s">
        <v>316</v>
      </c>
      <c r="FJ9" s="4">
        <v>11.345000000000001</v>
      </c>
      <c r="FK9" s="4">
        <v>98.47</v>
      </c>
    </row>
    <row r="10" spans="1:167" x14ac:dyDescent="0.25">
      <c r="A10" s="5">
        <v>16902</v>
      </c>
      <c r="B10" s="5" t="s">
        <v>512</v>
      </c>
      <c r="C10" s="1" t="s">
        <v>512</v>
      </c>
      <c r="D10" s="1"/>
      <c r="E10" s="1" t="s">
        <v>830</v>
      </c>
      <c r="F10" s="1" t="s">
        <v>831</v>
      </c>
      <c r="G10" s="1"/>
      <c r="H10" s="1" t="s">
        <v>825</v>
      </c>
      <c r="I10" s="1" t="s">
        <v>826</v>
      </c>
      <c r="J10" s="9" t="s">
        <v>837</v>
      </c>
      <c r="K10" s="9" t="s">
        <v>835</v>
      </c>
      <c r="L10" s="10">
        <v>402968</v>
      </c>
      <c r="M10" s="10">
        <v>5018246</v>
      </c>
      <c r="N10" s="15" t="s">
        <v>831</v>
      </c>
      <c r="O10" s="15"/>
      <c r="P10" s="4">
        <v>207.5</v>
      </c>
      <c r="Q10" s="4">
        <v>1.2875000000000001</v>
      </c>
      <c r="R10" s="3">
        <v>409</v>
      </c>
      <c r="S10" s="4"/>
      <c r="T10" s="4">
        <v>1.25</v>
      </c>
      <c r="U10" s="4">
        <v>7.875</v>
      </c>
      <c r="V10" s="4">
        <v>378.5</v>
      </c>
      <c r="W10" s="4"/>
      <c r="X10" s="4">
        <v>11.2</v>
      </c>
      <c r="Y10" s="4">
        <v>214.25</v>
      </c>
      <c r="Z10" s="4">
        <v>2.4025000000000001E-2</v>
      </c>
      <c r="AA10" s="3">
        <f t="shared" si="0"/>
        <v>3.0888942500000002E-2</v>
      </c>
      <c r="AB10" s="4">
        <v>1.4922500000000001</v>
      </c>
      <c r="AC10" s="4">
        <v>1.4684999999999999</v>
      </c>
      <c r="AD10" s="3">
        <f t="shared" si="1"/>
        <v>6.5033991000000002</v>
      </c>
      <c r="AE10" s="4">
        <f t="shared" si="4"/>
        <v>1E-3</v>
      </c>
      <c r="AF10" s="3">
        <f t="shared" si="2"/>
        <v>3.2856999999999999E-3</v>
      </c>
      <c r="AG10" s="4">
        <v>0.32974999999999999</v>
      </c>
      <c r="AH10" s="3">
        <f>0.5*0.007</f>
        <v>3.5000000000000001E-3</v>
      </c>
      <c r="AI10" s="4"/>
      <c r="AJ10" s="4">
        <v>1.8220000000000001</v>
      </c>
      <c r="AK10" s="3">
        <v>3.1749999999999999E-3</v>
      </c>
      <c r="AL10" s="4" t="s">
        <v>215</v>
      </c>
      <c r="AM10" s="4"/>
      <c r="AN10" s="4"/>
      <c r="AO10" s="4"/>
      <c r="AP10" s="4">
        <v>126.5</v>
      </c>
      <c r="AQ10" s="4">
        <v>65.5</v>
      </c>
      <c r="AR10" s="4">
        <v>3.6</v>
      </c>
      <c r="AS10" s="3">
        <v>7.625</v>
      </c>
      <c r="AT10" s="4">
        <v>13.5</v>
      </c>
      <c r="AU10" s="4">
        <v>3.625</v>
      </c>
      <c r="AV10" s="4"/>
      <c r="AW10" s="3">
        <v>5.4249999999999998</v>
      </c>
      <c r="AX10" s="4"/>
      <c r="AY10" s="4"/>
      <c r="AZ10" s="4"/>
      <c r="BA10" s="3">
        <f t="shared" si="6"/>
        <v>0.5</v>
      </c>
      <c r="BB10" s="4"/>
      <c r="BC10" s="4">
        <v>0.54374999999999996</v>
      </c>
      <c r="BD10" s="4"/>
      <c r="BE10" s="4"/>
      <c r="BF10" s="4"/>
      <c r="BG10" s="4"/>
      <c r="BH10" s="4"/>
      <c r="BI10" s="4"/>
      <c r="BJ10" s="4" t="s">
        <v>219</v>
      </c>
      <c r="BK10" s="4"/>
      <c r="BL10" s="3">
        <f>0.5*0.02</f>
        <v>0.01</v>
      </c>
      <c r="BM10" s="4"/>
      <c r="BN10" s="4" t="s">
        <v>181</v>
      </c>
      <c r="BO10" s="4"/>
      <c r="BP10" s="4" t="s">
        <v>181</v>
      </c>
      <c r="BQ10" s="4"/>
      <c r="BR10" s="4">
        <v>1.2150000000000001</v>
      </c>
      <c r="BS10" s="4"/>
      <c r="BT10" s="3">
        <f t="shared" si="5"/>
        <v>0.15</v>
      </c>
      <c r="BU10" s="4"/>
      <c r="BV10" s="4"/>
      <c r="BW10" s="4"/>
      <c r="BX10" s="4"/>
      <c r="BY10" s="4"/>
      <c r="BZ10" s="4" t="s">
        <v>215</v>
      </c>
      <c r="CA10" s="4"/>
      <c r="CB10" s="3">
        <f>0.5*0.02</f>
        <v>0.01</v>
      </c>
      <c r="CC10" s="4"/>
      <c r="CD10" s="11">
        <v>1405.3</v>
      </c>
      <c r="CE10" s="4">
        <v>438.25</v>
      </c>
      <c r="CF10" s="4">
        <v>48.25</v>
      </c>
      <c r="CG10" s="4"/>
      <c r="CH10" s="4"/>
      <c r="CI10" s="4">
        <v>70</v>
      </c>
      <c r="CJ10" s="4"/>
      <c r="CK10" s="12">
        <v>1070</v>
      </c>
      <c r="CL10" s="4">
        <v>0</v>
      </c>
      <c r="CM10" s="4" t="s">
        <v>181</v>
      </c>
      <c r="CN10" s="4" t="s">
        <v>181</v>
      </c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 t="s">
        <v>181</v>
      </c>
      <c r="DL10" s="4"/>
      <c r="DM10" s="4"/>
      <c r="DN10" s="4"/>
      <c r="DO10" s="4"/>
      <c r="DP10" s="4"/>
      <c r="DQ10" s="4"/>
      <c r="DR10" s="4"/>
      <c r="DS10" s="4" t="s">
        <v>155</v>
      </c>
      <c r="DT10" s="4"/>
      <c r="DU10" s="3" t="s">
        <v>350</v>
      </c>
      <c r="DV10" s="3" t="s">
        <v>350</v>
      </c>
      <c r="DW10" s="4"/>
      <c r="DX10" s="4"/>
      <c r="DY10" s="4"/>
      <c r="DZ10" s="4"/>
      <c r="EA10" s="4"/>
      <c r="EB10" s="4"/>
      <c r="EC10" s="4"/>
      <c r="ED10" s="4"/>
      <c r="EE10" s="3" t="s">
        <v>350</v>
      </c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 t="s">
        <v>181</v>
      </c>
      <c r="ES10" s="4" t="s">
        <v>181</v>
      </c>
      <c r="ET10" s="3">
        <f t="shared" si="3"/>
        <v>0</v>
      </c>
      <c r="EU10" s="4" t="s">
        <v>181</v>
      </c>
      <c r="EV10" s="4"/>
      <c r="EW10" s="4"/>
      <c r="EX10" s="4"/>
      <c r="EY10" s="4" t="s">
        <v>181</v>
      </c>
      <c r="EZ10" s="4"/>
      <c r="FA10" s="4"/>
      <c r="FB10" s="4"/>
      <c r="FC10" s="4"/>
      <c r="FD10" s="4"/>
      <c r="FE10" s="4"/>
      <c r="FF10" s="4"/>
      <c r="FG10" s="4"/>
      <c r="FH10" s="4"/>
      <c r="FI10" s="4">
        <v>0.435</v>
      </c>
      <c r="FJ10" s="4">
        <v>12.785</v>
      </c>
      <c r="FK10" s="4">
        <v>116.05</v>
      </c>
    </row>
    <row r="11" spans="1:167" x14ac:dyDescent="0.25">
      <c r="A11" s="5">
        <v>16903</v>
      </c>
      <c r="B11" s="5" t="s">
        <v>513</v>
      </c>
      <c r="C11" s="1" t="s">
        <v>513</v>
      </c>
      <c r="D11" s="1"/>
      <c r="E11" s="1" t="s">
        <v>830</v>
      </c>
      <c r="F11" s="1" t="s">
        <v>831</v>
      </c>
      <c r="G11" s="1"/>
      <c r="H11" s="1" t="s">
        <v>825</v>
      </c>
      <c r="I11" s="1" t="s">
        <v>826</v>
      </c>
      <c r="J11" s="9" t="s">
        <v>837</v>
      </c>
      <c r="K11" s="9" t="s">
        <v>835</v>
      </c>
      <c r="L11" s="10">
        <v>417499</v>
      </c>
      <c r="M11" s="10">
        <v>5044241</v>
      </c>
      <c r="N11" s="15" t="s">
        <v>831</v>
      </c>
      <c r="O11" s="15"/>
      <c r="P11" s="4">
        <v>265</v>
      </c>
      <c r="Q11" s="4">
        <v>0.45750000000000002</v>
      </c>
      <c r="R11" s="3">
        <v>469.5</v>
      </c>
      <c r="S11" s="4"/>
      <c r="T11" s="4">
        <v>0.3</v>
      </c>
      <c r="U11" s="4">
        <v>7.3</v>
      </c>
      <c r="V11" s="4">
        <v>393.5</v>
      </c>
      <c r="W11" s="4"/>
      <c r="X11" s="4">
        <v>12.35</v>
      </c>
      <c r="Y11" s="4">
        <v>268.75</v>
      </c>
      <c r="Z11" s="4">
        <v>4.0250000000000001E-2</v>
      </c>
      <c r="AA11" s="3">
        <f t="shared" si="0"/>
        <v>5.1749425000000002E-2</v>
      </c>
      <c r="AB11" s="4">
        <v>0.90300000000000002</v>
      </c>
      <c r="AC11" s="4">
        <v>0.86175000000000002</v>
      </c>
      <c r="AD11" s="3">
        <f t="shared" si="1"/>
        <v>3.8163460500000004</v>
      </c>
      <c r="AE11" s="4">
        <f t="shared" si="4"/>
        <v>1E-3</v>
      </c>
      <c r="AF11" s="3">
        <f t="shared" si="2"/>
        <v>3.2856999999999999E-3</v>
      </c>
      <c r="AG11" s="4">
        <v>0.22550000000000001</v>
      </c>
      <c r="AH11" s="3">
        <f>0.5*0.007</f>
        <v>3.5000000000000001E-3</v>
      </c>
      <c r="AI11" s="4"/>
      <c r="AJ11" s="4">
        <v>1.1285000000000001</v>
      </c>
      <c r="AK11" s="3">
        <v>7.7749999999999998E-3</v>
      </c>
      <c r="AL11" s="4" t="s">
        <v>215</v>
      </c>
      <c r="AM11" s="4" t="s">
        <v>157</v>
      </c>
      <c r="AN11" s="4" t="s">
        <v>155</v>
      </c>
      <c r="AO11" s="4" t="s">
        <v>159</v>
      </c>
      <c r="AP11" s="4">
        <v>160.25</v>
      </c>
      <c r="AQ11" s="4">
        <v>84.25</v>
      </c>
      <c r="AR11" s="4">
        <v>7.4249999999999998</v>
      </c>
      <c r="AS11" s="3">
        <v>8.2750000000000004</v>
      </c>
      <c r="AT11" s="4">
        <v>11.5</v>
      </c>
      <c r="AU11" s="4">
        <v>1.2749999999999999</v>
      </c>
      <c r="AV11" s="4"/>
      <c r="AW11" s="3">
        <v>1.5</v>
      </c>
      <c r="AX11" s="4" t="s">
        <v>215</v>
      </c>
      <c r="AY11" s="4" t="s">
        <v>215</v>
      </c>
      <c r="AZ11" s="4" t="s">
        <v>181</v>
      </c>
      <c r="BA11" s="3">
        <f t="shared" si="6"/>
        <v>0.5</v>
      </c>
      <c r="BB11" s="4" t="s">
        <v>157</v>
      </c>
      <c r="BC11" s="4" t="s">
        <v>216</v>
      </c>
      <c r="BD11" s="4" t="s">
        <v>216</v>
      </c>
      <c r="BE11" s="4"/>
      <c r="BF11" s="4"/>
      <c r="BG11" s="4"/>
      <c r="BH11" s="4"/>
      <c r="BI11" s="4">
        <v>10.48</v>
      </c>
      <c r="BJ11" s="4">
        <v>210.96250000000001</v>
      </c>
      <c r="BK11" s="4"/>
      <c r="BL11" s="3">
        <f>0.5*0.02</f>
        <v>0.01</v>
      </c>
      <c r="BM11" s="4" t="s">
        <v>170</v>
      </c>
      <c r="BN11" s="4" t="s">
        <v>181</v>
      </c>
      <c r="BO11" s="4">
        <v>0.64749999999999996</v>
      </c>
      <c r="BP11" s="4">
        <v>1.4775</v>
      </c>
      <c r="BQ11" s="4">
        <v>1.8325</v>
      </c>
      <c r="BR11" s="4" t="s">
        <v>181</v>
      </c>
      <c r="BS11" s="4" t="s">
        <v>181</v>
      </c>
      <c r="BT11" s="3">
        <f t="shared" si="5"/>
        <v>0.15</v>
      </c>
      <c r="BU11" s="4" t="s">
        <v>216</v>
      </c>
      <c r="BV11" s="4"/>
      <c r="BW11" s="4" t="s">
        <v>181</v>
      </c>
      <c r="BX11" s="4" t="s">
        <v>215</v>
      </c>
      <c r="BY11" s="4"/>
      <c r="BZ11" s="4" t="s">
        <v>215</v>
      </c>
      <c r="CA11" s="4" t="s">
        <v>215</v>
      </c>
      <c r="CB11" s="3">
        <f>0.5*0.02</f>
        <v>0.01</v>
      </c>
      <c r="CC11" s="4" t="s">
        <v>170</v>
      </c>
      <c r="CD11" s="4">
        <v>90.75</v>
      </c>
      <c r="CE11" s="4">
        <v>10.25</v>
      </c>
      <c r="CF11" s="4">
        <v>1</v>
      </c>
      <c r="CG11" s="4">
        <v>2.25</v>
      </c>
      <c r="CH11" s="4"/>
      <c r="CI11" s="4">
        <v>1</v>
      </c>
      <c r="CJ11" s="4">
        <v>12.75</v>
      </c>
      <c r="CK11" s="4">
        <v>102.75</v>
      </c>
      <c r="CL11" s="4">
        <v>0</v>
      </c>
      <c r="CM11" s="4" t="s">
        <v>181</v>
      </c>
      <c r="CN11" s="4" t="s">
        <v>181</v>
      </c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 t="s">
        <v>219</v>
      </c>
      <c r="DA11" s="4"/>
      <c r="DB11" s="4" t="s">
        <v>407</v>
      </c>
      <c r="DC11" s="4" t="s">
        <v>407</v>
      </c>
      <c r="DD11" s="4" t="s">
        <v>407</v>
      </c>
      <c r="DE11" s="4" t="s">
        <v>170</v>
      </c>
      <c r="DF11" s="4" t="s">
        <v>181</v>
      </c>
      <c r="DG11" s="4" t="s">
        <v>181</v>
      </c>
      <c r="DH11" s="4"/>
      <c r="DI11" s="4" t="s">
        <v>181</v>
      </c>
      <c r="DJ11" s="4"/>
      <c r="DK11" s="4" t="s">
        <v>181</v>
      </c>
      <c r="DL11" s="3" t="s">
        <v>156</v>
      </c>
      <c r="DM11" s="4"/>
      <c r="DN11" s="4"/>
      <c r="DO11" s="4" t="s">
        <v>175</v>
      </c>
      <c r="DP11" s="4"/>
      <c r="DQ11" s="3" t="s">
        <v>175</v>
      </c>
      <c r="DR11" s="4"/>
      <c r="DS11" s="4" t="s">
        <v>155</v>
      </c>
      <c r="DT11" s="4"/>
      <c r="DU11" s="3" t="s">
        <v>350</v>
      </c>
      <c r="DV11" s="3" t="s">
        <v>350</v>
      </c>
      <c r="DW11" s="4" t="s">
        <v>407</v>
      </c>
      <c r="DX11" s="4"/>
      <c r="DY11" s="4"/>
      <c r="DZ11" s="3" t="s">
        <v>156</v>
      </c>
      <c r="EA11" s="3" t="s">
        <v>156</v>
      </c>
      <c r="EB11" s="3" t="s">
        <v>318</v>
      </c>
      <c r="EC11" s="4"/>
      <c r="ED11" s="4"/>
      <c r="EE11" s="3" t="s">
        <v>350</v>
      </c>
      <c r="EF11" s="4"/>
      <c r="EG11" s="4"/>
      <c r="EH11" s="4"/>
      <c r="EI11" s="3" t="s">
        <v>156</v>
      </c>
      <c r="EJ11" s="1"/>
      <c r="EK11" s="3" t="s">
        <v>156</v>
      </c>
      <c r="EL11" s="3" t="s">
        <v>156</v>
      </c>
      <c r="EM11" s="4"/>
      <c r="EN11" s="4"/>
      <c r="EO11" s="4"/>
      <c r="EP11" s="4"/>
      <c r="EQ11" s="4"/>
      <c r="ER11" s="4" t="s">
        <v>181</v>
      </c>
      <c r="ES11" s="4" t="s">
        <v>181</v>
      </c>
      <c r="ET11" s="3">
        <f t="shared" si="3"/>
        <v>0</v>
      </c>
      <c r="EU11" s="4" t="s">
        <v>181</v>
      </c>
      <c r="EV11" s="4"/>
      <c r="EW11" s="4"/>
      <c r="EX11" s="4"/>
      <c r="EY11" s="4" t="s">
        <v>181</v>
      </c>
      <c r="EZ11" s="4"/>
      <c r="FA11" s="4" t="s">
        <v>157</v>
      </c>
      <c r="FB11" s="4"/>
      <c r="FC11" s="4"/>
      <c r="FD11" s="4"/>
      <c r="FE11" s="4"/>
      <c r="FF11" s="4"/>
      <c r="FG11" s="4"/>
      <c r="FH11" s="4"/>
      <c r="FI11" s="4">
        <v>0.38500000000000001</v>
      </c>
      <c r="FJ11" s="4">
        <v>9.2149999999999999</v>
      </c>
      <c r="FK11" s="4">
        <v>86.265000000000001</v>
      </c>
    </row>
    <row r="12" spans="1:167" x14ac:dyDescent="0.25">
      <c r="A12" s="5">
        <v>18010</v>
      </c>
      <c r="B12" s="5" t="s">
        <v>515</v>
      </c>
      <c r="C12" s="1" t="s">
        <v>515</v>
      </c>
      <c r="D12" s="1"/>
      <c r="E12" s="1" t="s">
        <v>830</v>
      </c>
      <c r="F12" s="1"/>
      <c r="G12" s="1"/>
      <c r="H12" s="1" t="s">
        <v>825</v>
      </c>
      <c r="I12" s="1" t="s">
        <v>826</v>
      </c>
      <c r="J12" s="9" t="s">
        <v>838</v>
      </c>
      <c r="K12" s="9" t="s">
        <v>839</v>
      </c>
      <c r="L12" s="10">
        <v>649998</v>
      </c>
      <c r="M12" s="10">
        <v>5009593</v>
      </c>
      <c r="N12" s="15" t="s">
        <v>831</v>
      </c>
      <c r="O12" s="15" t="s">
        <v>831</v>
      </c>
      <c r="P12" s="4">
        <v>303.066667</v>
      </c>
      <c r="Q12" s="4">
        <v>8.1666670000000003</v>
      </c>
      <c r="R12" s="3">
        <v>833.33333300000004</v>
      </c>
      <c r="S12" s="4">
        <v>0</v>
      </c>
      <c r="T12" s="4">
        <v>7.3866670000000001</v>
      </c>
      <c r="U12" s="4">
        <v>7.25</v>
      </c>
      <c r="V12" s="4">
        <v>223.83333300000001</v>
      </c>
      <c r="W12" s="4"/>
      <c r="X12" s="4">
        <v>14.366667</v>
      </c>
      <c r="Y12" s="4">
        <v>326.8</v>
      </c>
      <c r="Z12" s="4">
        <v>0.17849999999999999</v>
      </c>
      <c r="AA12" s="3">
        <f t="shared" si="0"/>
        <v>0.22949744999999999</v>
      </c>
      <c r="AB12" s="4">
        <v>0.55349999999999999</v>
      </c>
      <c r="AC12" s="4">
        <v>0.38362499999999999</v>
      </c>
      <c r="AD12" s="3">
        <f t="shared" si="1"/>
        <v>1.698921675</v>
      </c>
      <c r="AE12" s="4">
        <f>0.5*0.015</f>
        <v>7.4999999999999997E-3</v>
      </c>
      <c r="AF12" s="3">
        <f t="shared" si="2"/>
        <v>2.4642749999999998E-2</v>
      </c>
      <c r="AG12" s="4">
        <v>0.29625000000000001</v>
      </c>
      <c r="AH12" s="3">
        <f t="shared" ref="AH12:AH19" si="7">0.5*0.01</f>
        <v>5.0000000000000001E-3</v>
      </c>
      <c r="AI12" s="4"/>
      <c r="AJ12" s="4">
        <v>0.84975000000000001</v>
      </c>
      <c r="AK12" s="3">
        <v>1.6125E-2</v>
      </c>
      <c r="AL12" s="4">
        <v>2.9550000000000001</v>
      </c>
      <c r="AM12" s="4"/>
      <c r="AN12" s="4"/>
      <c r="AO12" s="4"/>
      <c r="AP12" s="4">
        <v>358.22500000000002</v>
      </c>
      <c r="AQ12" s="4">
        <v>82.15</v>
      </c>
      <c r="AR12" s="4" t="s">
        <v>157</v>
      </c>
      <c r="AS12" s="3">
        <v>2.3250000000000002</v>
      </c>
      <c r="AT12" s="4">
        <v>25.45</v>
      </c>
      <c r="AU12" s="4">
        <v>25.074999999999999</v>
      </c>
      <c r="AV12" s="4"/>
      <c r="AW12" s="3" t="s">
        <v>158</v>
      </c>
      <c r="AX12" s="4" t="s">
        <v>169</v>
      </c>
      <c r="AY12" s="4"/>
      <c r="AZ12" s="4"/>
      <c r="BA12" s="3">
        <f t="shared" si="6"/>
        <v>0.5</v>
      </c>
      <c r="BB12" s="4"/>
      <c r="BC12" s="4" t="s">
        <v>159</v>
      </c>
      <c r="BD12" s="4"/>
      <c r="BE12" s="4"/>
      <c r="BF12" s="4"/>
      <c r="BG12" s="4"/>
      <c r="BH12" s="4"/>
      <c r="BI12" s="4"/>
      <c r="BJ12" s="11">
        <v>3635.25</v>
      </c>
      <c r="BK12" s="4"/>
      <c r="BL12" s="3">
        <f>0.5*0.01</f>
        <v>5.0000000000000001E-3</v>
      </c>
      <c r="BM12" s="4"/>
      <c r="BN12" s="4" t="s">
        <v>157</v>
      </c>
      <c r="BO12" s="4"/>
      <c r="BP12" s="4">
        <v>151.875</v>
      </c>
      <c r="BQ12" s="4"/>
      <c r="BR12" s="4" t="s">
        <v>157</v>
      </c>
      <c r="BS12" s="4"/>
      <c r="BT12" s="3">
        <f>0.5*0.01</f>
        <v>5.0000000000000001E-3</v>
      </c>
      <c r="BU12" s="4"/>
      <c r="BV12" s="4"/>
      <c r="BW12" s="4"/>
      <c r="BX12" s="4"/>
      <c r="BY12" s="4"/>
      <c r="BZ12" s="4" t="s">
        <v>169</v>
      </c>
      <c r="CA12" s="4"/>
      <c r="CB12" s="3">
        <f>0.5*0.01</f>
        <v>5.0000000000000001E-3</v>
      </c>
      <c r="CC12" s="4"/>
      <c r="CD12" s="4">
        <v>937.625</v>
      </c>
      <c r="CE12" s="4">
        <v>475.125</v>
      </c>
      <c r="CF12" s="4">
        <v>800.375</v>
      </c>
      <c r="CG12" s="4"/>
      <c r="CH12" s="4"/>
      <c r="CI12" s="4">
        <v>7.875</v>
      </c>
      <c r="CJ12" s="4"/>
      <c r="CK12" s="4">
        <v>807.875</v>
      </c>
      <c r="CL12" s="4">
        <v>33.333333000000003</v>
      </c>
      <c r="CM12" s="4" t="s">
        <v>160</v>
      </c>
      <c r="CN12" s="4" t="s">
        <v>161</v>
      </c>
      <c r="CO12" s="4"/>
      <c r="CP12" s="4"/>
      <c r="CQ12" s="4"/>
      <c r="CR12" s="4"/>
      <c r="CS12" s="4"/>
      <c r="CT12" s="4"/>
      <c r="CU12" s="4"/>
      <c r="CV12" s="4"/>
      <c r="CW12" s="3" t="s">
        <v>180</v>
      </c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 t="s">
        <v>162</v>
      </c>
      <c r="DL12" s="4"/>
      <c r="DM12" s="4"/>
      <c r="DN12" s="4"/>
      <c r="DO12" s="4"/>
      <c r="DP12" s="4"/>
      <c r="DQ12" s="4"/>
      <c r="DR12" s="4"/>
      <c r="DS12" s="4" t="s">
        <v>164</v>
      </c>
      <c r="DT12" s="4"/>
      <c r="DU12" s="3" t="s">
        <v>156</v>
      </c>
      <c r="DV12" s="3" t="s">
        <v>155</v>
      </c>
      <c r="DW12" s="4"/>
      <c r="DX12" s="4"/>
      <c r="DY12" s="4"/>
      <c r="DZ12" s="4"/>
      <c r="EA12" s="4"/>
      <c r="EB12" s="4"/>
      <c r="EC12" s="4"/>
      <c r="ED12" s="4"/>
      <c r="EE12" s="3" t="s">
        <v>154</v>
      </c>
      <c r="EF12" s="4"/>
      <c r="EG12" s="4"/>
      <c r="EH12" s="4"/>
      <c r="EI12" s="4"/>
      <c r="EJ12" s="4"/>
      <c r="EK12" s="4"/>
      <c r="EL12" s="4"/>
      <c r="EM12" s="4"/>
      <c r="EN12" s="3" t="s">
        <v>180</v>
      </c>
      <c r="EO12" s="4"/>
      <c r="EP12" s="4"/>
      <c r="EQ12" s="3" t="s">
        <v>180</v>
      </c>
      <c r="ER12" s="4" t="s">
        <v>164</v>
      </c>
      <c r="ES12" s="4" t="s">
        <v>165</v>
      </c>
      <c r="ET12" s="3">
        <f t="shared" si="3"/>
        <v>0</v>
      </c>
      <c r="EU12" s="4" t="s">
        <v>162</v>
      </c>
      <c r="EV12" s="4"/>
      <c r="EW12" s="4"/>
      <c r="EX12" s="4"/>
      <c r="EY12" s="4" t="s">
        <v>166</v>
      </c>
      <c r="EZ12" s="4"/>
      <c r="FA12" s="4"/>
      <c r="FB12" s="4"/>
      <c r="FC12" s="4"/>
      <c r="FD12" s="4"/>
      <c r="FE12" s="4"/>
      <c r="FF12" s="4"/>
      <c r="FG12" s="4"/>
      <c r="FH12" s="4"/>
      <c r="FI12" s="4">
        <v>1.933333</v>
      </c>
      <c r="FJ12" s="4">
        <v>2.5916670000000002</v>
      </c>
      <c r="FK12" s="4">
        <v>25.314833</v>
      </c>
    </row>
    <row r="13" spans="1:167" x14ac:dyDescent="0.25">
      <c r="A13" s="5">
        <v>18020</v>
      </c>
      <c r="B13" s="5" t="s">
        <v>516</v>
      </c>
      <c r="C13" s="1" t="s">
        <v>517</v>
      </c>
      <c r="D13" s="1" t="s">
        <v>516</v>
      </c>
      <c r="E13" s="1" t="s">
        <v>830</v>
      </c>
      <c r="F13" s="1"/>
      <c r="G13" s="1"/>
      <c r="H13" s="1" t="s">
        <v>825</v>
      </c>
      <c r="I13" s="1" t="s">
        <v>826</v>
      </c>
      <c r="J13" s="9" t="s">
        <v>838</v>
      </c>
      <c r="K13" s="9" t="s">
        <v>840</v>
      </c>
      <c r="L13" s="9">
        <v>671785</v>
      </c>
      <c r="M13" s="9">
        <v>5018227</v>
      </c>
      <c r="N13" s="1" t="s">
        <v>831</v>
      </c>
      <c r="O13" s="1"/>
      <c r="P13" s="4">
        <v>367.7</v>
      </c>
      <c r="Q13" s="4">
        <v>0.875</v>
      </c>
      <c r="R13" s="3">
        <v>925.75</v>
      </c>
      <c r="S13" s="4">
        <v>0</v>
      </c>
      <c r="T13" s="4">
        <v>0.94750000000000001</v>
      </c>
      <c r="U13" s="4">
        <v>7.2</v>
      </c>
      <c r="V13" s="4">
        <v>260.25</v>
      </c>
      <c r="W13" s="4"/>
      <c r="X13" s="4">
        <v>20.524999999999999</v>
      </c>
      <c r="Y13" s="4">
        <v>422.57499999999999</v>
      </c>
      <c r="Z13" s="4">
        <f>0.5*0.003</f>
        <v>1.5E-3</v>
      </c>
      <c r="AA13" s="3">
        <f t="shared" si="0"/>
        <v>1.9285500000000002E-3</v>
      </c>
      <c r="AB13" s="4">
        <v>11.025</v>
      </c>
      <c r="AC13" s="4">
        <v>11.025</v>
      </c>
      <c r="AD13" s="3">
        <f t="shared" si="1"/>
        <v>48.825315000000003</v>
      </c>
      <c r="AE13" s="4">
        <f>0.5*0.015</f>
        <v>7.4999999999999997E-3</v>
      </c>
      <c r="AF13" s="3">
        <f t="shared" si="2"/>
        <v>2.4642749999999998E-2</v>
      </c>
      <c r="AG13" s="4">
        <v>1.5249999999999999</v>
      </c>
      <c r="AH13" s="3">
        <f t="shared" si="7"/>
        <v>5.0000000000000001E-3</v>
      </c>
      <c r="AI13" s="4"/>
      <c r="AJ13" s="4">
        <v>12.55</v>
      </c>
      <c r="AK13" s="3">
        <v>1.7749999999999998E-2</v>
      </c>
      <c r="AL13" s="4" t="s">
        <v>157</v>
      </c>
      <c r="AM13" s="4"/>
      <c r="AN13" s="4"/>
      <c r="AO13" s="4"/>
      <c r="AP13" s="4">
        <v>446.67500000000001</v>
      </c>
      <c r="AQ13" s="4">
        <v>111.5</v>
      </c>
      <c r="AR13" s="4">
        <v>1.0145</v>
      </c>
      <c r="AS13" s="3">
        <v>32.75</v>
      </c>
      <c r="AT13" s="4">
        <v>35.222499999999997</v>
      </c>
      <c r="AU13" s="4">
        <v>17.074999999999999</v>
      </c>
      <c r="AV13" s="4"/>
      <c r="AW13" s="3">
        <v>20.75</v>
      </c>
      <c r="AX13" s="4"/>
      <c r="AY13" s="4"/>
      <c r="AZ13" s="4"/>
      <c r="BA13" s="3">
        <f t="shared" si="6"/>
        <v>0.5</v>
      </c>
      <c r="BB13" s="4"/>
      <c r="BC13" s="4">
        <v>0.97250000000000003</v>
      </c>
      <c r="BD13" s="4"/>
      <c r="BE13" s="4"/>
      <c r="BF13" s="4"/>
      <c r="BG13" s="4" t="s">
        <v>169</v>
      </c>
      <c r="BH13" s="4"/>
      <c r="BI13" s="4"/>
      <c r="BJ13" s="4">
        <v>4.125</v>
      </c>
      <c r="BK13" s="4"/>
      <c r="BL13" s="3">
        <f>0.5*0.01</f>
        <v>5.0000000000000001E-3</v>
      </c>
      <c r="BM13" s="4"/>
      <c r="BN13" s="4">
        <v>3.25</v>
      </c>
      <c r="BO13" s="4"/>
      <c r="BP13" s="4" t="s">
        <v>157</v>
      </c>
      <c r="BQ13" s="4"/>
      <c r="BR13" s="4" t="s">
        <v>157</v>
      </c>
      <c r="BS13" s="4"/>
      <c r="BT13" s="3">
        <v>0.255</v>
      </c>
      <c r="BU13" s="4"/>
      <c r="BV13" s="4"/>
      <c r="BW13" s="4"/>
      <c r="BX13" s="4"/>
      <c r="BY13" s="4"/>
      <c r="BZ13" s="4" t="s">
        <v>169</v>
      </c>
      <c r="CA13" s="4"/>
      <c r="CB13" s="3">
        <f>0.5*0.01</f>
        <v>5.0000000000000001E-3</v>
      </c>
      <c r="CC13" s="4"/>
      <c r="CD13" s="4">
        <v>230.25</v>
      </c>
      <c r="CE13" s="4">
        <v>190.25</v>
      </c>
      <c r="CF13" s="4" t="s">
        <v>157</v>
      </c>
      <c r="CG13" s="4">
        <v>150.375</v>
      </c>
      <c r="CH13" s="4"/>
      <c r="CI13" s="4" t="s">
        <v>157</v>
      </c>
      <c r="CJ13" s="4"/>
      <c r="CK13" s="4" t="s">
        <v>157</v>
      </c>
      <c r="CL13" s="4">
        <v>75</v>
      </c>
      <c r="CM13" s="4" t="s">
        <v>160</v>
      </c>
      <c r="CN13" s="4" t="s">
        <v>161</v>
      </c>
      <c r="CO13" s="4"/>
      <c r="CP13" s="4"/>
      <c r="CQ13" s="4"/>
      <c r="CR13" s="4"/>
      <c r="CS13" s="4"/>
      <c r="CT13" s="4"/>
      <c r="CU13" s="4"/>
      <c r="CV13" s="4"/>
      <c r="CW13" s="3" t="s">
        <v>180</v>
      </c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 t="s">
        <v>162</v>
      </c>
      <c r="DL13" s="4"/>
      <c r="DM13" s="4"/>
      <c r="DN13" s="4"/>
      <c r="DO13" s="4"/>
      <c r="DP13" s="4"/>
      <c r="DQ13" s="4"/>
      <c r="DR13" s="4"/>
      <c r="DS13" s="4" t="s">
        <v>164</v>
      </c>
      <c r="DT13" s="4"/>
      <c r="DU13" s="3" t="s">
        <v>156</v>
      </c>
      <c r="DV13" s="3" t="s">
        <v>155</v>
      </c>
      <c r="DW13" s="4"/>
      <c r="DX13" s="4"/>
      <c r="DY13" s="4"/>
      <c r="DZ13" s="4"/>
      <c r="EA13" s="4"/>
      <c r="EB13" s="4"/>
      <c r="EC13" s="4"/>
      <c r="ED13" s="4"/>
      <c r="EE13" s="3" t="s">
        <v>154</v>
      </c>
      <c r="EF13" s="4"/>
      <c r="EG13" s="4"/>
      <c r="EH13" s="4"/>
      <c r="EI13" s="4"/>
      <c r="EJ13" s="4"/>
      <c r="EK13" s="4"/>
      <c r="EL13" s="4"/>
      <c r="EM13" s="4"/>
      <c r="EN13" s="3" t="s">
        <v>180</v>
      </c>
      <c r="EO13" s="4"/>
      <c r="EP13" s="4"/>
      <c r="EQ13" s="3" t="s">
        <v>180</v>
      </c>
      <c r="ER13" s="4" t="s">
        <v>164</v>
      </c>
      <c r="ES13" s="4" t="s">
        <v>165</v>
      </c>
      <c r="ET13" s="3">
        <f t="shared" si="3"/>
        <v>0</v>
      </c>
      <c r="EU13" s="4" t="s">
        <v>162</v>
      </c>
      <c r="EV13" s="4"/>
      <c r="EW13" s="4"/>
      <c r="EX13" s="4"/>
      <c r="EY13" s="4" t="s">
        <v>166</v>
      </c>
      <c r="EZ13" s="4"/>
      <c r="FA13" s="4"/>
      <c r="FB13" s="4"/>
      <c r="FC13" s="4"/>
      <c r="FD13" s="4"/>
      <c r="FE13" s="4"/>
      <c r="FF13" s="4"/>
      <c r="FG13" s="4"/>
      <c r="FH13" s="4"/>
      <c r="FI13" s="4">
        <v>10.125</v>
      </c>
      <c r="FJ13" s="4">
        <v>6.8250000000000002</v>
      </c>
      <c r="FK13" s="4">
        <v>76.142499999999998</v>
      </c>
    </row>
    <row r="14" spans="1:167" x14ac:dyDescent="0.25">
      <c r="A14" s="13">
        <v>18040</v>
      </c>
      <c r="B14" s="13" t="s">
        <v>894</v>
      </c>
      <c r="C14" s="4" t="s">
        <v>517</v>
      </c>
      <c r="D14" s="4"/>
      <c r="E14" s="4"/>
      <c r="F14" s="4"/>
      <c r="G14" s="4" t="s">
        <v>831</v>
      </c>
      <c r="H14" s="4"/>
      <c r="I14" s="4"/>
      <c r="J14" s="6" t="s">
        <v>838</v>
      </c>
      <c r="K14" s="6" t="s">
        <v>840</v>
      </c>
      <c r="L14" s="6">
        <v>689714.36</v>
      </c>
      <c r="M14" s="6">
        <v>5003817.58</v>
      </c>
      <c r="N14" s="4" t="s">
        <v>831</v>
      </c>
      <c r="O14" s="4"/>
      <c r="P14" s="4">
        <v>359.4</v>
      </c>
      <c r="Q14" s="4">
        <v>4.5</v>
      </c>
      <c r="R14" s="3">
        <v>860.25</v>
      </c>
      <c r="S14" s="4">
        <v>0</v>
      </c>
      <c r="T14" s="4">
        <v>6.64</v>
      </c>
      <c r="U14" s="4">
        <v>7.0750000000000002</v>
      </c>
      <c r="V14" s="4">
        <v>292.25</v>
      </c>
      <c r="W14" s="4"/>
      <c r="X14" s="4">
        <v>15.05</v>
      </c>
      <c r="Y14" s="4">
        <v>326.67500000000001</v>
      </c>
      <c r="Z14" s="4">
        <v>4.6249999999999999E-2</v>
      </c>
      <c r="AA14" s="3">
        <f t="shared" si="0"/>
        <v>5.9463624999999999E-2</v>
      </c>
      <c r="AB14" s="4">
        <v>1.13375</v>
      </c>
      <c r="AC14" s="4">
        <v>1.0874999999999999</v>
      </c>
      <c r="AD14" s="3">
        <f t="shared" si="1"/>
        <v>4.8161024999999995</v>
      </c>
      <c r="AE14" s="4" t="s">
        <v>154</v>
      </c>
      <c r="AF14" s="4"/>
      <c r="AG14" s="4">
        <v>0.91625000000000001</v>
      </c>
      <c r="AH14" s="3">
        <f t="shared" si="7"/>
        <v>5.0000000000000001E-3</v>
      </c>
      <c r="AI14" s="4"/>
      <c r="AJ14" s="4">
        <v>2.0499999999999998</v>
      </c>
      <c r="AK14" s="3" t="s">
        <v>156</v>
      </c>
      <c r="AL14" s="4" t="s">
        <v>157</v>
      </c>
      <c r="AM14" s="4"/>
      <c r="AN14" s="4"/>
      <c r="AO14" s="4"/>
      <c r="AP14" s="4">
        <v>436.22500000000002</v>
      </c>
      <c r="AQ14" s="4">
        <v>84.65</v>
      </c>
      <c r="AR14" s="4" t="s">
        <v>157</v>
      </c>
      <c r="AS14" s="3">
        <v>22.5</v>
      </c>
      <c r="AT14" s="4">
        <v>30.422999999999998</v>
      </c>
      <c r="AU14" s="4">
        <v>12.7425</v>
      </c>
      <c r="AV14" s="4"/>
      <c r="AW14" s="3">
        <v>40.5</v>
      </c>
      <c r="AX14" s="4"/>
      <c r="AY14" s="4"/>
      <c r="AZ14" s="4"/>
      <c r="BA14" s="3" t="s">
        <v>157</v>
      </c>
      <c r="BB14" s="4"/>
      <c r="BC14" s="4" t="s">
        <v>159</v>
      </c>
      <c r="BD14" s="4"/>
      <c r="BE14" s="4"/>
      <c r="BF14" s="4"/>
      <c r="BG14" s="4"/>
      <c r="BH14" s="4"/>
      <c r="BI14" s="4"/>
      <c r="BJ14" s="4">
        <v>497.25</v>
      </c>
      <c r="BK14" s="4"/>
      <c r="BL14" s="3" t="s">
        <v>155</v>
      </c>
      <c r="BM14" s="4"/>
      <c r="BN14" s="4" t="s">
        <v>157</v>
      </c>
      <c r="BO14" s="4"/>
      <c r="BP14" s="4">
        <v>6.125</v>
      </c>
      <c r="BQ14" s="4"/>
      <c r="BR14" s="4" t="s">
        <v>157</v>
      </c>
      <c r="BS14" s="4"/>
      <c r="BT14" s="3" t="s">
        <v>155</v>
      </c>
      <c r="BU14" s="4"/>
      <c r="BV14" s="4"/>
      <c r="BW14" s="4"/>
      <c r="BX14" s="4"/>
      <c r="BY14" s="4"/>
      <c r="BZ14" s="4" t="s">
        <v>169</v>
      </c>
      <c r="CA14" s="4"/>
      <c r="CB14" s="3" t="s">
        <v>155</v>
      </c>
      <c r="CC14" s="4"/>
      <c r="CD14" s="4">
        <v>657.5</v>
      </c>
      <c r="CE14" s="4">
        <v>325.125</v>
      </c>
      <c r="CF14" s="4">
        <v>662.625</v>
      </c>
      <c r="CG14" s="4"/>
      <c r="CH14" s="4"/>
      <c r="CI14" s="4">
        <v>52.875</v>
      </c>
      <c r="CJ14" s="4"/>
      <c r="CK14" s="4">
        <v>715.125</v>
      </c>
      <c r="CL14" s="12">
        <v>1210</v>
      </c>
      <c r="CM14" s="4" t="s">
        <v>160</v>
      </c>
      <c r="CN14" s="4" t="s">
        <v>161</v>
      </c>
      <c r="CO14" s="4"/>
      <c r="CP14" s="4"/>
      <c r="CQ14" s="4"/>
      <c r="CR14" s="4"/>
      <c r="CS14" s="4"/>
      <c r="CT14" s="4"/>
      <c r="CU14" s="4"/>
      <c r="CV14" s="4"/>
      <c r="CW14" s="3">
        <v>1.575E-2</v>
      </c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 t="s">
        <v>162</v>
      </c>
      <c r="DL14" s="4"/>
      <c r="DM14" s="4"/>
      <c r="DN14" s="4"/>
      <c r="DO14" s="4"/>
      <c r="DP14" s="4"/>
      <c r="DQ14" s="4"/>
      <c r="DR14" s="4"/>
      <c r="DS14" s="4" t="s">
        <v>164</v>
      </c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3" t="s">
        <v>180</v>
      </c>
      <c r="EO14" s="4"/>
      <c r="EP14" s="4"/>
      <c r="EQ14" s="3" t="s">
        <v>180</v>
      </c>
      <c r="ER14" s="4" t="s">
        <v>164</v>
      </c>
      <c r="ES14" s="4" t="s">
        <v>165</v>
      </c>
      <c r="ET14" s="3">
        <f t="shared" si="3"/>
        <v>0</v>
      </c>
      <c r="EU14" s="4" t="s">
        <v>162</v>
      </c>
      <c r="EV14" s="4"/>
      <c r="EW14" s="4"/>
      <c r="EX14" s="4"/>
      <c r="EY14" s="4" t="s">
        <v>166</v>
      </c>
      <c r="EZ14" s="4"/>
      <c r="FA14" s="4"/>
      <c r="FB14" s="4"/>
      <c r="FC14" s="4"/>
      <c r="FD14" s="4"/>
      <c r="FE14" s="4"/>
      <c r="FF14" s="4"/>
      <c r="FG14" s="4"/>
      <c r="FH14" s="4"/>
      <c r="FI14" s="4" t="s">
        <v>181</v>
      </c>
      <c r="FJ14" s="4">
        <v>3.6</v>
      </c>
      <c r="FK14" s="4">
        <v>35.685000000000002</v>
      </c>
    </row>
    <row r="15" spans="1:167" x14ac:dyDescent="0.25">
      <c r="A15" s="5">
        <v>18050</v>
      </c>
      <c r="B15" s="5" t="s">
        <v>518</v>
      </c>
      <c r="C15" s="1" t="s">
        <v>198</v>
      </c>
      <c r="D15" s="1"/>
      <c r="E15" s="1" t="s">
        <v>830</v>
      </c>
      <c r="F15" s="1"/>
      <c r="G15" s="1"/>
      <c r="H15" s="1" t="s">
        <v>825</v>
      </c>
      <c r="I15" s="1" t="s">
        <v>826</v>
      </c>
      <c r="J15" s="9" t="s">
        <v>838</v>
      </c>
      <c r="K15" s="9" t="s">
        <v>839</v>
      </c>
      <c r="L15" s="10">
        <v>653776</v>
      </c>
      <c r="M15" s="10">
        <v>4997583</v>
      </c>
      <c r="N15" s="15" t="s">
        <v>831</v>
      </c>
      <c r="O15" s="15"/>
      <c r="P15" s="4">
        <v>186.15</v>
      </c>
      <c r="Q15" s="4">
        <v>1</v>
      </c>
      <c r="R15" s="3">
        <v>424.75</v>
      </c>
      <c r="S15" s="4">
        <v>0</v>
      </c>
      <c r="T15" s="4" t="s">
        <v>179</v>
      </c>
      <c r="U15" s="4">
        <v>7.4749999999999996</v>
      </c>
      <c r="V15" s="4">
        <v>306.25</v>
      </c>
      <c r="W15" s="4"/>
      <c r="X15" s="4">
        <v>13.925000000000001</v>
      </c>
      <c r="Y15" s="4">
        <v>202.42500000000001</v>
      </c>
      <c r="Z15" s="4">
        <v>8.6499999999999994E-2</v>
      </c>
      <c r="AA15" s="3">
        <f t="shared" si="0"/>
        <v>0.11121304999999999</v>
      </c>
      <c r="AB15" s="4">
        <v>0.70650000000000002</v>
      </c>
      <c r="AC15" s="4">
        <v>0.62</v>
      </c>
      <c r="AD15" s="3">
        <f t="shared" si="1"/>
        <v>2.7457320000000003</v>
      </c>
      <c r="AE15" s="4">
        <f t="shared" ref="AE15:AE29" si="8">0.5*0.015</f>
        <v>7.4999999999999997E-3</v>
      </c>
      <c r="AF15" s="3">
        <f t="shared" ref="AF15:AF46" si="9">AE15*3.2857</f>
        <v>2.4642749999999998E-2</v>
      </c>
      <c r="AG15" s="4">
        <v>0.876</v>
      </c>
      <c r="AH15" s="3">
        <f t="shared" si="7"/>
        <v>5.0000000000000001E-3</v>
      </c>
      <c r="AI15" s="4"/>
      <c r="AJ15" s="4">
        <v>1.5825</v>
      </c>
      <c r="AK15" s="3">
        <v>0.02</v>
      </c>
      <c r="AL15" s="4" t="s">
        <v>157</v>
      </c>
      <c r="AM15" s="4"/>
      <c r="AN15" s="4"/>
      <c r="AO15" s="4"/>
      <c r="AP15" s="4">
        <v>227.07499999999999</v>
      </c>
      <c r="AQ15" s="4">
        <v>48.997500000000002</v>
      </c>
      <c r="AR15" s="4" t="s">
        <v>157</v>
      </c>
      <c r="AS15" s="3">
        <v>15.75</v>
      </c>
      <c r="AT15" s="4">
        <v>21.647500000000001</v>
      </c>
      <c r="AU15" s="4">
        <v>3.2974999999999999</v>
      </c>
      <c r="AV15" s="4"/>
      <c r="AW15" s="3">
        <v>17.75</v>
      </c>
      <c r="AX15" s="4"/>
      <c r="AY15" s="4"/>
      <c r="AZ15" s="4"/>
      <c r="BA15" s="3">
        <v>1.75</v>
      </c>
      <c r="BB15" s="4"/>
      <c r="BC15" s="4">
        <v>0.1</v>
      </c>
      <c r="BD15" s="4"/>
      <c r="BE15" s="4"/>
      <c r="BF15" s="4"/>
      <c r="BG15" s="4" t="s">
        <v>169</v>
      </c>
      <c r="BH15" s="4"/>
      <c r="BI15" s="4"/>
      <c r="BJ15" s="4">
        <v>38.375</v>
      </c>
      <c r="BK15" s="4"/>
      <c r="BL15" s="3">
        <f>0.5*0.01</f>
        <v>5.0000000000000001E-3</v>
      </c>
      <c r="BM15" s="4"/>
      <c r="BN15" s="4">
        <v>3.5</v>
      </c>
      <c r="BO15" s="4"/>
      <c r="BP15" s="4" t="s">
        <v>157</v>
      </c>
      <c r="BQ15" s="4"/>
      <c r="BR15" s="4" t="s">
        <v>157</v>
      </c>
      <c r="BS15" s="4"/>
      <c r="BT15" s="3">
        <f>0.5*0.01</f>
        <v>5.0000000000000001E-3</v>
      </c>
      <c r="BU15" s="4"/>
      <c r="BV15" s="4"/>
      <c r="BW15" s="4"/>
      <c r="BX15" s="4"/>
      <c r="BY15" s="4"/>
      <c r="BZ15" s="4" t="s">
        <v>169</v>
      </c>
      <c r="CA15" s="4"/>
      <c r="CB15" s="3">
        <f t="shared" ref="CB15:CB32" si="10">0.5*0.01</f>
        <v>5.0000000000000001E-3</v>
      </c>
      <c r="CC15" s="4"/>
      <c r="CD15" s="4">
        <v>42.875</v>
      </c>
      <c r="CE15" s="4">
        <v>40.375</v>
      </c>
      <c r="CF15" s="4" t="s">
        <v>157</v>
      </c>
      <c r="CG15" s="4"/>
      <c r="CH15" s="4"/>
      <c r="CI15" s="4" t="s">
        <v>157</v>
      </c>
      <c r="CJ15" s="4"/>
      <c r="CK15" s="4" t="s">
        <v>157</v>
      </c>
      <c r="CL15" s="4">
        <v>25</v>
      </c>
      <c r="CM15" s="4" t="s">
        <v>160</v>
      </c>
      <c r="CN15" s="4" t="s">
        <v>161</v>
      </c>
      <c r="CO15" s="4"/>
      <c r="CP15" s="4"/>
      <c r="CQ15" s="4"/>
      <c r="CR15" s="4"/>
      <c r="CS15" s="4"/>
      <c r="CT15" s="4"/>
      <c r="CU15" s="4"/>
      <c r="CV15" s="4"/>
      <c r="CW15" s="3" t="s">
        <v>180</v>
      </c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 t="s">
        <v>162</v>
      </c>
      <c r="DL15" s="4"/>
      <c r="DM15" s="4"/>
      <c r="DN15" s="4"/>
      <c r="DO15" s="4"/>
      <c r="DP15" s="4"/>
      <c r="DQ15" s="4"/>
      <c r="DR15" s="4"/>
      <c r="DS15" s="4" t="s">
        <v>164</v>
      </c>
      <c r="DT15" s="4"/>
      <c r="DU15" s="3">
        <v>5.0000000000000001E-3</v>
      </c>
      <c r="DV15" s="3" t="s">
        <v>155</v>
      </c>
      <c r="DW15" s="4"/>
      <c r="DX15" s="4"/>
      <c r="DY15" s="4"/>
      <c r="DZ15" s="4"/>
      <c r="EA15" s="4"/>
      <c r="EB15" s="4"/>
      <c r="EC15" s="4"/>
      <c r="ED15" s="4"/>
      <c r="EE15" s="3" t="s">
        <v>154</v>
      </c>
      <c r="EF15" s="4"/>
      <c r="EG15" s="4"/>
      <c r="EH15" s="4"/>
      <c r="EI15" s="4"/>
      <c r="EJ15" s="4"/>
      <c r="EK15" s="4"/>
      <c r="EL15" s="4"/>
      <c r="EM15" s="4"/>
      <c r="EN15" s="3" t="s">
        <v>180</v>
      </c>
      <c r="EO15" s="4"/>
      <c r="EP15" s="4"/>
      <c r="EQ15" s="3" t="s">
        <v>180</v>
      </c>
      <c r="ER15" s="4" t="s">
        <v>164</v>
      </c>
      <c r="ES15" s="4" t="s">
        <v>165</v>
      </c>
      <c r="ET15" s="3">
        <f t="shared" si="3"/>
        <v>0</v>
      </c>
      <c r="EU15" s="4" t="s">
        <v>162</v>
      </c>
      <c r="EV15" s="4"/>
      <c r="EW15" s="4"/>
      <c r="EX15" s="4"/>
      <c r="EY15" s="4" t="s">
        <v>166</v>
      </c>
      <c r="EZ15" s="4"/>
      <c r="FA15" s="4"/>
      <c r="FB15" s="4"/>
      <c r="FC15" s="4"/>
      <c r="FD15" s="4"/>
      <c r="FE15" s="4"/>
      <c r="FF15" s="4"/>
      <c r="FG15" s="4"/>
      <c r="FH15" s="4"/>
      <c r="FI15" s="4" t="s">
        <v>181</v>
      </c>
      <c r="FJ15" s="4">
        <v>5.875</v>
      </c>
      <c r="FK15" s="4">
        <v>57.032499999999999</v>
      </c>
    </row>
    <row r="16" spans="1:167" x14ac:dyDescent="0.25">
      <c r="A16" s="5">
        <v>18114</v>
      </c>
      <c r="B16" s="5" t="s">
        <v>151</v>
      </c>
      <c r="C16" s="1" t="s">
        <v>152</v>
      </c>
      <c r="D16" s="1" t="s">
        <v>153</v>
      </c>
      <c r="E16" s="1" t="s">
        <v>841</v>
      </c>
      <c r="F16" s="1"/>
      <c r="G16" s="1" t="s">
        <v>831</v>
      </c>
      <c r="H16" s="1" t="s">
        <v>825</v>
      </c>
      <c r="I16" s="1" t="s">
        <v>826</v>
      </c>
      <c r="J16" s="9" t="s">
        <v>842</v>
      </c>
      <c r="K16" s="9" t="s">
        <v>843</v>
      </c>
      <c r="L16" s="10">
        <v>485218</v>
      </c>
      <c r="M16" s="10">
        <v>5056353</v>
      </c>
      <c r="N16" s="15" t="s">
        <v>831</v>
      </c>
      <c r="O16" s="15" t="s">
        <v>831</v>
      </c>
      <c r="P16" s="4">
        <v>391</v>
      </c>
      <c r="Q16" s="4">
        <v>6.6666670000000003</v>
      </c>
      <c r="R16" s="3">
        <v>778.83333300000004</v>
      </c>
      <c r="S16" s="4">
        <v>0</v>
      </c>
      <c r="T16" s="4">
        <v>4.26</v>
      </c>
      <c r="U16" s="4">
        <v>7.5833329999999997</v>
      </c>
      <c r="V16" s="4">
        <v>255.83333300000001</v>
      </c>
      <c r="W16" s="4"/>
      <c r="X16" s="4">
        <v>14.083333</v>
      </c>
      <c r="Y16" s="4">
        <v>301.33333299999998</v>
      </c>
      <c r="Z16" s="4">
        <v>2.65</v>
      </c>
      <c r="AA16" s="3">
        <f t="shared" si="0"/>
        <v>3.4071050000000001</v>
      </c>
      <c r="AB16" s="4">
        <v>3.65</v>
      </c>
      <c r="AC16" s="4">
        <v>1.0057499999999999</v>
      </c>
      <c r="AD16" s="3">
        <f t="shared" si="1"/>
        <v>4.4540644499999997</v>
      </c>
      <c r="AE16" s="4">
        <f t="shared" si="8"/>
        <v>7.4999999999999997E-3</v>
      </c>
      <c r="AF16" s="3">
        <f t="shared" si="9"/>
        <v>2.4642749999999998E-2</v>
      </c>
      <c r="AG16" s="4">
        <v>0.73</v>
      </c>
      <c r="AH16" s="3">
        <f t="shared" si="7"/>
        <v>5.0000000000000001E-3</v>
      </c>
      <c r="AI16" s="4"/>
      <c r="AJ16" s="4">
        <v>4.3775000000000004</v>
      </c>
      <c r="AK16" s="3" t="s">
        <v>156</v>
      </c>
      <c r="AL16" s="4">
        <v>5.4</v>
      </c>
      <c r="AM16" s="4"/>
      <c r="AN16" s="4"/>
      <c r="AO16" s="4"/>
      <c r="AP16" s="4">
        <v>508.77499999999998</v>
      </c>
      <c r="AQ16" s="4">
        <v>94.85</v>
      </c>
      <c r="AR16" s="4" t="s">
        <v>157</v>
      </c>
      <c r="AS16" s="3">
        <v>1.325</v>
      </c>
      <c r="AT16" s="4">
        <v>22.8</v>
      </c>
      <c r="AU16" s="4">
        <v>31.774999999999999</v>
      </c>
      <c r="AV16" s="4"/>
      <c r="AW16" s="3" t="s">
        <v>158</v>
      </c>
      <c r="AX16" s="4"/>
      <c r="AY16" s="4"/>
      <c r="AZ16" s="4"/>
      <c r="BA16" s="3">
        <f>0.5*1</f>
        <v>0.5</v>
      </c>
      <c r="BB16" s="4"/>
      <c r="BC16" s="4" t="s">
        <v>159</v>
      </c>
      <c r="BD16" s="4"/>
      <c r="BE16" s="4"/>
      <c r="BF16" s="4"/>
      <c r="BG16" s="4"/>
      <c r="BH16" s="4"/>
      <c r="BI16" s="4"/>
      <c r="BJ16" s="12">
        <v>1818</v>
      </c>
      <c r="BK16" s="4"/>
      <c r="BL16" s="3">
        <f>0.5*0.01</f>
        <v>5.0000000000000001E-3</v>
      </c>
      <c r="BM16" s="4"/>
      <c r="BN16" s="4" t="s">
        <v>157</v>
      </c>
      <c r="BO16" s="4"/>
      <c r="BP16" s="4">
        <v>149.5</v>
      </c>
      <c r="BQ16" s="4"/>
      <c r="BR16" s="4" t="s">
        <v>157</v>
      </c>
      <c r="BS16" s="4"/>
      <c r="BT16" s="3">
        <v>0.10375</v>
      </c>
      <c r="BU16" s="4"/>
      <c r="BV16" s="4"/>
      <c r="BW16" s="4"/>
      <c r="BX16" s="4"/>
      <c r="BY16" s="4"/>
      <c r="BZ16" s="4">
        <v>434.25</v>
      </c>
      <c r="CA16" s="4"/>
      <c r="CB16" s="3">
        <f t="shared" si="10"/>
        <v>5.0000000000000001E-3</v>
      </c>
      <c r="CC16" s="4"/>
      <c r="CD16" s="4">
        <v>350.16666700000002</v>
      </c>
      <c r="CE16" s="4">
        <v>54.916666999999997</v>
      </c>
      <c r="CF16" s="4">
        <v>592</v>
      </c>
      <c r="CG16" s="4"/>
      <c r="CH16" s="4"/>
      <c r="CI16" s="4">
        <v>200.41666699999999</v>
      </c>
      <c r="CJ16" s="4">
        <v>7.0833329999999997</v>
      </c>
      <c r="CK16" s="4">
        <v>792</v>
      </c>
      <c r="CL16" s="4">
        <v>385</v>
      </c>
      <c r="CM16" s="4" t="s">
        <v>160</v>
      </c>
      <c r="CN16" s="4" t="s">
        <v>161</v>
      </c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 t="s">
        <v>162</v>
      </c>
      <c r="DL16" s="4"/>
      <c r="DM16" s="4"/>
      <c r="DN16" s="4"/>
      <c r="DO16" s="4"/>
      <c r="DP16" s="4"/>
      <c r="DQ16" s="4"/>
      <c r="DR16" s="3" t="s">
        <v>163</v>
      </c>
      <c r="DS16" s="4" t="s">
        <v>164</v>
      </c>
      <c r="DT16" s="3">
        <v>0</v>
      </c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 t="s">
        <v>164</v>
      </c>
      <c r="ES16" s="4" t="s">
        <v>165</v>
      </c>
      <c r="ET16" s="3">
        <f t="shared" si="3"/>
        <v>0</v>
      </c>
      <c r="EU16" s="4" t="s">
        <v>162</v>
      </c>
      <c r="EV16" s="4"/>
      <c r="EW16" s="4"/>
      <c r="EX16" s="4"/>
      <c r="EY16" s="4" t="s">
        <v>166</v>
      </c>
      <c r="EZ16" s="4"/>
      <c r="FA16" s="4"/>
      <c r="FB16" s="4"/>
      <c r="FC16" s="4"/>
      <c r="FD16" s="3" t="s">
        <v>163</v>
      </c>
      <c r="FE16" s="3" t="s">
        <v>163</v>
      </c>
      <c r="FF16" s="3" t="s">
        <v>163</v>
      </c>
      <c r="FG16" s="3" t="s">
        <v>163</v>
      </c>
      <c r="FH16" s="4"/>
      <c r="FI16" s="4">
        <v>1.9750000000000001</v>
      </c>
      <c r="FJ16" s="4">
        <v>4.8166669999999998</v>
      </c>
      <c r="FK16" s="4">
        <v>47.05</v>
      </c>
    </row>
    <row r="17" spans="1:167" x14ac:dyDescent="0.25">
      <c r="A17" s="5">
        <v>18121</v>
      </c>
      <c r="B17" s="5" t="s">
        <v>167</v>
      </c>
      <c r="C17" s="1" t="s">
        <v>168</v>
      </c>
      <c r="D17" s="1"/>
      <c r="E17" s="1" t="s">
        <v>841</v>
      </c>
      <c r="F17" s="1"/>
      <c r="G17" s="1"/>
      <c r="H17" s="1" t="s">
        <v>825</v>
      </c>
      <c r="I17" s="1" t="s">
        <v>826</v>
      </c>
      <c r="J17" s="9" t="s">
        <v>842</v>
      </c>
      <c r="K17" s="9" t="s">
        <v>844</v>
      </c>
      <c r="L17" s="10">
        <v>509658.5</v>
      </c>
      <c r="M17" s="10">
        <v>5044394.5999999996</v>
      </c>
      <c r="N17" s="15" t="s">
        <v>831</v>
      </c>
      <c r="O17" s="15"/>
      <c r="P17" s="4">
        <v>299.47500000000002</v>
      </c>
      <c r="Q17" s="4">
        <v>2.75</v>
      </c>
      <c r="R17" s="3">
        <v>561.25</v>
      </c>
      <c r="S17" s="4">
        <v>0</v>
      </c>
      <c r="T17" s="4">
        <v>6.6875</v>
      </c>
      <c r="U17" s="4">
        <v>7.65</v>
      </c>
      <c r="V17" s="4">
        <v>226.25</v>
      </c>
      <c r="W17" s="4"/>
      <c r="X17" s="4">
        <v>14.975</v>
      </c>
      <c r="Y17" s="4">
        <v>232.4</v>
      </c>
      <c r="Z17" s="4">
        <v>0.18662500000000001</v>
      </c>
      <c r="AA17" s="3">
        <f t="shared" si="0"/>
        <v>0.23994376250000002</v>
      </c>
      <c r="AB17" s="4">
        <v>0.40625</v>
      </c>
      <c r="AC17" s="4">
        <v>0.22575000000000001</v>
      </c>
      <c r="AD17" s="3">
        <f t="shared" si="1"/>
        <v>0.99975645000000013</v>
      </c>
      <c r="AE17" s="4">
        <f t="shared" si="8"/>
        <v>7.4999999999999997E-3</v>
      </c>
      <c r="AF17" s="3">
        <f t="shared" si="9"/>
        <v>2.4642749999999998E-2</v>
      </c>
      <c r="AG17" s="4">
        <v>0.4425</v>
      </c>
      <c r="AH17" s="3">
        <f t="shared" si="7"/>
        <v>5.0000000000000001E-3</v>
      </c>
      <c r="AI17" s="4"/>
      <c r="AJ17" s="4">
        <v>0.84875</v>
      </c>
      <c r="AK17" s="3">
        <v>1.2125E-2</v>
      </c>
      <c r="AL17" s="4">
        <v>5.8075000000000001</v>
      </c>
      <c r="AM17" s="4" t="s">
        <v>157</v>
      </c>
      <c r="AN17" s="4">
        <v>2.8750000000000001E-2</v>
      </c>
      <c r="AO17" s="4">
        <v>0.37</v>
      </c>
      <c r="AP17" s="4">
        <v>369.32499999999999</v>
      </c>
      <c r="AQ17" s="4">
        <v>60.1</v>
      </c>
      <c r="AR17" s="4" t="s">
        <v>157</v>
      </c>
      <c r="AS17" s="3">
        <v>5.85</v>
      </c>
      <c r="AT17" s="4">
        <v>20.045000000000002</v>
      </c>
      <c r="AU17" s="4">
        <v>24.324999999999999</v>
      </c>
      <c r="AV17" s="4"/>
      <c r="AW17" s="3" t="s">
        <v>158</v>
      </c>
      <c r="AX17" s="4" t="s">
        <v>169</v>
      </c>
      <c r="AY17" s="4" t="s">
        <v>169</v>
      </c>
      <c r="AZ17" s="4" t="s">
        <v>157</v>
      </c>
      <c r="BA17" s="3">
        <f>0.5*1</f>
        <v>0.5</v>
      </c>
      <c r="BB17" s="4" t="s">
        <v>157</v>
      </c>
      <c r="BC17" s="4">
        <v>0.13175000000000001</v>
      </c>
      <c r="BD17" s="4">
        <v>8.3000000000000007</v>
      </c>
      <c r="BE17" s="4"/>
      <c r="BF17" s="4"/>
      <c r="BG17" s="4"/>
      <c r="BH17" s="4"/>
      <c r="BI17" s="4">
        <v>22</v>
      </c>
      <c r="BJ17" s="11">
        <v>2300.5</v>
      </c>
      <c r="BK17" s="4"/>
      <c r="BL17" s="3">
        <v>1.0749999999999999E-2</v>
      </c>
      <c r="BM17" s="4" t="s">
        <v>155</v>
      </c>
      <c r="BN17" s="4" t="s">
        <v>157</v>
      </c>
      <c r="BO17" s="4">
        <v>1.375</v>
      </c>
      <c r="BP17" s="4">
        <v>526.25</v>
      </c>
      <c r="BQ17" s="4">
        <v>651.5</v>
      </c>
      <c r="BR17" s="4" t="s">
        <v>157</v>
      </c>
      <c r="BS17" s="4">
        <v>1.125</v>
      </c>
      <c r="BT17" s="3">
        <f t="shared" ref="BT17:BT23" si="11">0.5*0.01</f>
        <v>5.0000000000000001E-3</v>
      </c>
      <c r="BU17" s="4" t="s">
        <v>159</v>
      </c>
      <c r="BV17" s="4"/>
      <c r="BW17" s="4">
        <v>3.5</v>
      </c>
      <c r="BX17" s="4" t="s">
        <v>155</v>
      </c>
      <c r="BY17" s="4"/>
      <c r="BZ17" s="4" t="s">
        <v>169</v>
      </c>
      <c r="CA17" s="4">
        <v>25.5</v>
      </c>
      <c r="CB17" s="3">
        <f t="shared" si="10"/>
        <v>5.0000000000000001E-3</v>
      </c>
      <c r="CC17" s="4">
        <v>0.10249999999999999</v>
      </c>
      <c r="CD17" s="4">
        <v>15.25</v>
      </c>
      <c r="CE17" s="4" t="s">
        <v>157</v>
      </c>
      <c r="CF17" s="4">
        <v>37.625</v>
      </c>
      <c r="CG17" s="4" t="s">
        <v>157</v>
      </c>
      <c r="CH17" s="4"/>
      <c r="CI17" s="4" t="s">
        <v>157</v>
      </c>
      <c r="CJ17" s="4"/>
      <c r="CK17" s="4">
        <v>37.625</v>
      </c>
      <c r="CL17" s="12">
        <v>1495</v>
      </c>
      <c r="CM17" s="4" t="s">
        <v>160</v>
      </c>
      <c r="CN17" s="4" t="s">
        <v>161</v>
      </c>
      <c r="CO17" s="4"/>
      <c r="CP17" s="4"/>
      <c r="CQ17" s="4"/>
      <c r="CR17" s="4"/>
      <c r="CS17" s="4"/>
      <c r="CT17" s="4"/>
      <c r="CU17" s="4" t="s">
        <v>170</v>
      </c>
      <c r="CV17" s="4"/>
      <c r="CW17" s="4"/>
      <c r="CX17" s="4"/>
      <c r="CY17" s="4"/>
      <c r="CZ17" s="4" t="s">
        <v>157</v>
      </c>
      <c r="DA17" s="4" t="s">
        <v>171</v>
      </c>
      <c r="DB17" s="4" t="s">
        <v>172</v>
      </c>
      <c r="DC17" s="4" t="s">
        <v>173</v>
      </c>
      <c r="DD17" s="4" t="s">
        <v>174</v>
      </c>
      <c r="DE17" s="4" t="s">
        <v>170</v>
      </c>
      <c r="DF17" s="4"/>
      <c r="DG17" s="4"/>
      <c r="DH17" s="4"/>
      <c r="DI17" s="4"/>
      <c r="DJ17" s="4"/>
      <c r="DK17" s="4" t="s">
        <v>162</v>
      </c>
      <c r="DL17" s="4"/>
      <c r="DM17" s="4"/>
      <c r="DN17" s="4"/>
      <c r="DO17" s="4" t="s">
        <v>175</v>
      </c>
      <c r="DP17" s="4"/>
      <c r="DQ17" s="4"/>
      <c r="DR17" s="4"/>
      <c r="DS17" s="4" t="s">
        <v>164</v>
      </c>
      <c r="DT17" s="4"/>
      <c r="DU17" s="4"/>
      <c r="DV17" s="4"/>
      <c r="DW17" s="4" t="s">
        <v>176</v>
      </c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 t="s">
        <v>164</v>
      </c>
      <c r="ES17" s="4" t="s">
        <v>165</v>
      </c>
      <c r="ET17" s="3">
        <f t="shared" si="3"/>
        <v>0</v>
      </c>
      <c r="EU17" s="4" t="s">
        <v>162</v>
      </c>
      <c r="EV17" s="4"/>
      <c r="EW17" s="4"/>
      <c r="EX17" s="4" t="s">
        <v>161</v>
      </c>
      <c r="EY17" s="4" t="s">
        <v>166</v>
      </c>
      <c r="EZ17" s="4"/>
      <c r="FA17" s="4" t="s">
        <v>157</v>
      </c>
      <c r="FB17" s="4"/>
      <c r="FC17" s="4"/>
      <c r="FD17" s="4"/>
      <c r="FE17" s="4"/>
      <c r="FF17" s="4"/>
      <c r="FG17" s="4"/>
      <c r="FH17" s="4"/>
      <c r="FI17" s="4">
        <v>1.5375000000000001</v>
      </c>
      <c r="FJ17" s="4">
        <v>6.6</v>
      </c>
      <c r="FK17" s="4">
        <v>65.547499999999999</v>
      </c>
    </row>
    <row r="18" spans="1:167" x14ac:dyDescent="0.25">
      <c r="A18" s="5">
        <v>18142</v>
      </c>
      <c r="B18" s="5" t="s">
        <v>177</v>
      </c>
      <c r="C18" s="1" t="s">
        <v>178</v>
      </c>
      <c r="D18" s="1"/>
      <c r="E18" s="1" t="s">
        <v>830</v>
      </c>
      <c r="F18" s="1"/>
      <c r="G18" s="1"/>
      <c r="H18" s="1" t="s">
        <v>825</v>
      </c>
      <c r="I18" s="1" t="s">
        <v>826</v>
      </c>
      <c r="J18" s="9" t="s">
        <v>827</v>
      </c>
      <c r="K18" s="9" t="s">
        <v>828</v>
      </c>
      <c r="L18" s="10">
        <v>590755</v>
      </c>
      <c r="M18" s="10">
        <v>5022065</v>
      </c>
      <c r="N18" s="15" t="s">
        <v>831</v>
      </c>
      <c r="O18" s="15"/>
      <c r="P18" s="4">
        <v>128.69999999999999</v>
      </c>
      <c r="Q18" s="4">
        <v>1</v>
      </c>
      <c r="R18" s="3">
        <v>628.75</v>
      </c>
      <c r="S18" s="4">
        <v>0</v>
      </c>
      <c r="T18" s="4" t="s">
        <v>179</v>
      </c>
      <c r="U18" s="4">
        <v>7.45</v>
      </c>
      <c r="V18" s="4">
        <v>207.75</v>
      </c>
      <c r="W18" s="4"/>
      <c r="X18" s="4">
        <v>14.074999999999999</v>
      </c>
      <c r="Y18" s="4">
        <v>270.92500000000001</v>
      </c>
      <c r="Z18" s="4">
        <v>0.09</v>
      </c>
      <c r="AA18" s="3">
        <f t="shared" si="0"/>
        <v>0.115713</v>
      </c>
      <c r="AB18" s="4">
        <v>0.09</v>
      </c>
      <c r="AC18" s="4">
        <f>0.5*0.023</f>
        <v>1.15E-2</v>
      </c>
      <c r="AD18" s="3">
        <f t="shared" si="1"/>
        <v>5.0928900000000006E-2</v>
      </c>
      <c r="AE18" s="4">
        <f t="shared" si="8"/>
        <v>7.4999999999999997E-3</v>
      </c>
      <c r="AF18" s="3">
        <f t="shared" si="9"/>
        <v>2.4642749999999998E-2</v>
      </c>
      <c r="AG18" s="4">
        <v>0.53974999999999995</v>
      </c>
      <c r="AH18" s="3">
        <f t="shared" si="7"/>
        <v>5.0000000000000001E-3</v>
      </c>
      <c r="AI18" s="4"/>
      <c r="AJ18" s="4">
        <v>0.62975000000000003</v>
      </c>
      <c r="AK18" s="3">
        <v>5.4125E-2</v>
      </c>
      <c r="AL18" s="4">
        <v>1.03</v>
      </c>
      <c r="AM18" s="4" t="s">
        <v>157</v>
      </c>
      <c r="AN18" s="4" t="s">
        <v>155</v>
      </c>
      <c r="AO18" s="4" t="s">
        <v>179</v>
      </c>
      <c r="AP18" s="4">
        <v>157</v>
      </c>
      <c r="AQ18" s="4">
        <v>95.3</v>
      </c>
      <c r="AR18" s="4">
        <v>2.00075</v>
      </c>
      <c r="AS18" s="3">
        <v>12.5</v>
      </c>
      <c r="AT18" s="4">
        <v>8.8327500000000008</v>
      </c>
      <c r="AU18" s="4">
        <v>9.8717500000000005</v>
      </c>
      <c r="AV18" s="4"/>
      <c r="AW18" s="3">
        <v>21.25</v>
      </c>
      <c r="AX18" s="4" t="s">
        <v>169</v>
      </c>
      <c r="AY18" s="4" t="s">
        <v>169</v>
      </c>
      <c r="AZ18" s="4" t="s">
        <v>157</v>
      </c>
      <c r="BA18" s="3">
        <f>0.5*1</f>
        <v>0.5</v>
      </c>
      <c r="BB18" s="4" t="s">
        <v>157</v>
      </c>
      <c r="BC18" s="4" t="s">
        <v>159</v>
      </c>
      <c r="BD18" s="4">
        <v>1.8374999999999999</v>
      </c>
      <c r="BE18" s="4"/>
      <c r="BF18" s="4"/>
      <c r="BG18" s="4"/>
      <c r="BH18" s="4"/>
      <c r="BI18" s="4">
        <v>25.75</v>
      </c>
      <c r="BJ18" s="4">
        <v>31.875</v>
      </c>
      <c r="BK18" s="4"/>
      <c r="BL18" s="3">
        <f t="shared" ref="BL18:BL28" si="12">0.5*0.01</f>
        <v>5.0000000000000001E-3</v>
      </c>
      <c r="BM18" s="4" t="s">
        <v>155</v>
      </c>
      <c r="BN18" s="4" t="s">
        <v>157</v>
      </c>
      <c r="BO18" s="4">
        <v>2.5</v>
      </c>
      <c r="BP18" s="4">
        <v>23.375</v>
      </c>
      <c r="BQ18" s="4">
        <v>25</v>
      </c>
      <c r="BR18" s="4" t="s">
        <v>157</v>
      </c>
      <c r="BS18" s="4">
        <v>1.5</v>
      </c>
      <c r="BT18" s="3">
        <f t="shared" si="11"/>
        <v>5.0000000000000001E-3</v>
      </c>
      <c r="BU18" s="4" t="s">
        <v>159</v>
      </c>
      <c r="BV18" s="4"/>
      <c r="BW18" s="4">
        <v>2</v>
      </c>
      <c r="BX18" s="4">
        <v>0.25374999999999998</v>
      </c>
      <c r="BY18" s="4"/>
      <c r="BZ18" s="4" t="s">
        <v>169</v>
      </c>
      <c r="CA18" s="4">
        <v>25</v>
      </c>
      <c r="CB18" s="3">
        <f t="shared" si="10"/>
        <v>5.0000000000000001E-3</v>
      </c>
      <c r="CC18" s="4">
        <v>0.22750000000000001</v>
      </c>
      <c r="CD18" s="12">
        <v>1260</v>
      </c>
      <c r="CE18" s="4">
        <v>435</v>
      </c>
      <c r="CF18" s="4">
        <v>300</v>
      </c>
      <c r="CG18" s="4">
        <v>10.375</v>
      </c>
      <c r="CH18" s="4"/>
      <c r="CI18" s="4" t="s">
        <v>157</v>
      </c>
      <c r="CJ18" s="4"/>
      <c r="CK18" s="4">
        <v>300</v>
      </c>
      <c r="CL18" s="12">
        <v>1240</v>
      </c>
      <c r="CM18" s="4" t="s">
        <v>160</v>
      </c>
      <c r="CN18" s="4" t="s">
        <v>161</v>
      </c>
      <c r="CO18" s="4"/>
      <c r="CP18" s="4"/>
      <c r="CQ18" s="4"/>
      <c r="CR18" s="4"/>
      <c r="CS18" s="4"/>
      <c r="CT18" s="4"/>
      <c r="CU18" s="4" t="s">
        <v>170</v>
      </c>
      <c r="CV18" s="4"/>
      <c r="CW18" s="3" t="s">
        <v>180</v>
      </c>
      <c r="CX18" s="4"/>
      <c r="CY18" s="4"/>
      <c r="CZ18" s="4" t="s">
        <v>157</v>
      </c>
      <c r="DA18" s="4" t="s">
        <v>171</v>
      </c>
      <c r="DB18" s="4" t="s">
        <v>172</v>
      </c>
      <c r="DC18" s="4" t="s">
        <v>173</v>
      </c>
      <c r="DD18" s="4" t="s">
        <v>174</v>
      </c>
      <c r="DE18" s="4" t="s">
        <v>170</v>
      </c>
      <c r="DF18" s="4"/>
      <c r="DG18" s="4"/>
      <c r="DH18" s="4"/>
      <c r="DI18" s="4"/>
      <c r="DJ18" s="4"/>
      <c r="DK18" s="4" t="s">
        <v>162</v>
      </c>
      <c r="DL18" s="4"/>
      <c r="DM18" s="4"/>
      <c r="DN18" s="4"/>
      <c r="DO18" s="4" t="s">
        <v>175</v>
      </c>
      <c r="DP18" s="4"/>
      <c r="DQ18" s="4"/>
      <c r="DR18" s="4"/>
      <c r="DS18" s="4" t="s">
        <v>164</v>
      </c>
      <c r="DT18" s="4"/>
      <c r="DU18" s="4"/>
      <c r="DV18" s="4"/>
      <c r="DW18" s="4" t="s">
        <v>176</v>
      </c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3" t="s">
        <v>180</v>
      </c>
      <c r="EO18" s="4"/>
      <c r="EP18" s="4"/>
      <c r="EQ18" s="3" t="s">
        <v>180</v>
      </c>
      <c r="ER18" s="4" t="s">
        <v>164</v>
      </c>
      <c r="ES18" s="4" t="s">
        <v>165</v>
      </c>
      <c r="ET18" s="3">
        <f t="shared" si="3"/>
        <v>0</v>
      </c>
      <c r="EU18" s="4" t="s">
        <v>162</v>
      </c>
      <c r="EV18" s="4"/>
      <c r="EW18" s="4"/>
      <c r="EX18" s="4" t="s">
        <v>161</v>
      </c>
      <c r="EY18" s="4" t="s">
        <v>166</v>
      </c>
      <c r="EZ18" s="4"/>
      <c r="FA18" s="4" t="s">
        <v>157</v>
      </c>
      <c r="FB18" s="4"/>
      <c r="FC18" s="4"/>
      <c r="FD18" s="4"/>
      <c r="FE18" s="4"/>
      <c r="FF18" s="4"/>
      <c r="FG18" s="4"/>
      <c r="FH18" s="4"/>
      <c r="FI18" s="4" t="s">
        <v>181</v>
      </c>
      <c r="FJ18" s="4">
        <v>8.15</v>
      </c>
      <c r="FK18" s="4">
        <v>79.367500000000007</v>
      </c>
    </row>
    <row r="19" spans="1:167" x14ac:dyDescent="0.25">
      <c r="A19" s="13">
        <v>18151</v>
      </c>
      <c r="B19" s="13" t="s">
        <v>182</v>
      </c>
      <c r="C19" s="4" t="s">
        <v>183</v>
      </c>
      <c r="D19" s="4"/>
      <c r="E19" s="1" t="s">
        <v>841</v>
      </c>
      <c r="F19" s="1"/>
      <c r="G19" s="1"/>
      <c r="H19" s="1" t="s">
        <v>825</v>
      </c>
      <c r="I19" s="1" t="s">
        <v>826</v>
      </c>
      <c r="J19" s="9" t="s">
        <v>827</v>
      </c>
      <c r="K19" s="9" t="s">
        <v>828</v>
      </c>
      <c r="L19" s="10">
        <v>589309</v>
      </c>
      <c r="M19" s="10">
        <v>5022014</v>
      </c>
      <c r="N19" s="15" t="s">
        <v>831</v>
      </c>
      <c r="O19" s="15"/>
      <c r="P19" s="4">
        <v>248.07499999999999</v>
      </c>
      <c r="Q19" s="4">
        <v>3.25</v>
      </c>
      <c r="R19" s="3">
        <v>544.25</v>
      </c>
      <c r="S19" s="4">
        <v>0</v>
      </c>
      <c r="T19" s="4" t="s">
        <v>179</v>
      </c>
      <c r="U19" s="4">
        <v>7.5750000000000002</v>
      </c>
      <c r="V19" s="4">
        <v>214</v>
      </c>
      <c r="W19" s="4"/>
      <c r="X19" s="4">
        <v>13.324999999999999</v>
      </c>
      <c r="Y19" s="4">
        <v>253.375</v>
      </c>
      <c r="Z19" s="4">
        <v>0.21425</v>
      </c>
      <c r="AA19" s="3">
        <f t="shared" si="0"/>
        <v>0.27546122500000003</v>
      </c>
      <c r="AB19" s="4">
        <v>0.21425</v>
      </c>
      <c r="AC19" s="4">
        <f>0.5*0.023</f>
        <v>1.15E-2</v>
      </c>
      <c r="AD19" s="3">
        <f t="shared" si="1"/>
        <v>5.0928900000000006E-2</v>
      </c>
      <c r="AE19" s="4">
        <f t="shared" si="8"/>
        <v>7.4999999999999997E-3</v>
      </c>
      <c r="AF19" s="3">
        <f t="shared" si="9"/>
        <v>2.4642749999999998E-2</v>
      </c>
      <c r="AG19" s="4">
        <v>0.88100000000000001</v>
      </c>
      <c r="AH19" s="3">
        <f t="shared" si="7"/>
        <v>5.0000000000000001E-3</v>
      </c>
      <c r="AI19" s="4"/>
      <c r="AJ19" s="4">
        <v>1.0952500000000001</v>
      </c>
      <c r="AK19" s="3">
        <v>7.0250000000000007E-2</v>
      </c>
      <c r="AL19" s="4">
        <v>3.5724999999999998</v>
      </c>
      <c r="AM19" s="4"/>
      <c r="AN19" s="4"/>
      <c r="AO19" s="4" t="s">
        <v>179</v>
      </c>
      <c r="AP19" s="4">
        <v>302.72500000000002</v>
      </c>
      <c r="AQ19" s="4">
        <v>89.974999999999994</v>
      </c>
      <c r="AR19" s="4">
        <v>1.7377499999999999</v>
      </c>
      <c r="AS19" s="3">
        <v>7.3250000000000002</v>
      </c>
      <c r="AT19" s="4">
        <v>6.9887499999999996</v>
      </c>
      <c r="AU19" s="4">
        <v>6.8470000000000004</v>
      </c>
      <c r="AV19" s="4"/>
      <c r="AW19" s="3">
        <v>22</v>
      </c>
      <c r="AX19" s="4"/>
      <c r="AY19" s="4"/>
      <c r="AZ19" s="4"/>
      <c r="BA19" s="3">
        <v>2.25</v>
      </c>
      <c r="BB19" s="4"/>
      <c r="BC19" s="4" t="s">
        <v>159</v>
      </c>
      <c r="BD19" s="4"/>
      <c r="BE19" s="4"/>
      <c r="BF19" s="4"/>
      <c r="BG19" s="4"/>
      <c r="BH19" s="4"/>
      <c r="BI19" s="4"/>
      <c r="BJ19" s="4">
        <v>1.125</v>
      </c>
      <c r="BK19" s="4"/>
      <c r="BL19" s="3">
        <f t="shared" si="12"/>
        <v>5.0000000000000001E-3</v>
      </c>
      <c r="BM19" s="4"/>
      <c r="BN19" s="4" t="s">
        <v>157</v>
      </c>
      <c r="BO19" s="4"/>
      <c r="BP19" s="4">
        <v>12.375</v>
      </c>
      <c r="BQ19" s="4"/>
      <c r="BR19" s="4" t="s">
        <v>157</v>
      </c>
      <c r="BS19" s="4"/>
      <c r="BT19" s="3">
        <f t="shared" si="11"/>
        <v>5.0000000000000001E-3</v>
      </c>
      <c r="BU19" s="4"/>
      <c r="BV19" s="4"/>
      <c r="BW19" s="4"/>
      <c r="BX19" s="4"/>
      <c r="BY19" s="4"/>
      <c r="BZ19" s="4" t="s">
        <v>169</v>
      </c>
      <c r="CA19" s="4"/>
      <c r="CB19" s="3">
        <f t="shared" si="10"/>
        <v>5.0000000000000001E-3</v>
      </c>
      <c r="CC19" s="4"/>
      <c r="CD19" s="12">
        <v>1145</v>
      </c>
      <c r="CE19" s="11">
        <v>1107.5</v>
      </c>
      <c r="CF19" s="4">
        <v>760</v>
      </c>
      <c r="CG19" s="4"/>
      <c r="CH19" s="4"/>
      <c r="CI19" s="4" t="s">
        <v>157</v>
      </c>
      <c r="CJ19" s="4"/>
      <c r="CK19" s="4">
        <v>760</v>
      </c>
      <c r="CL19" s="4">
        <v>390</v>
      </c>
      <c r="CM19" s="4" t="s">
        <v>160</v>
      </c>
      <c r="CN19" s="4" t="s">
        <v>161</v>
      </c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 t="s">
        <v>162</v>
      </c>
      <c r="DL19" s="4"/>
      <c r="DM19" s="4"/>
      <c r="DN19" s="4"/>
      <c r="DO19" s="4"/>
      <c r="DP19" s="4"/>
      <c r="DQ19" s="4"/>
      <c r="DR19" s="4"/>
      <c r="DS19" s="4" t="s">
        <v>164</v>
      </c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 t="s">
        <v>164</v>
      </c>
      <c r="ES19" s="4" t="s">
        <v>165</v>
      </c>
      <c r="ET19" s="3">
        <f t="shared" si="3"/>
        <v>0</v>
      </c>
      <c r="EU19" s="4" t="s">
        <v>162</v>
      </c>
      <c r="EV19" s="4"/>
      <c r="EW19" s="4"/>
      <c r="EX19" s="4"/>
      <c r="EY19" s="4" t="s">
        <v>166</v>
      </c>
      <c r="EZ19" s="4"/>
      <c r="FA19" s="4"/>
      <c r="FB19" s="4"/>
      <c r="FC19" s="4"/>
      <c r="FD19" s="4"/>
      <c r="FE19" s="4"/>
      <c r="FF19" s="4"/>
      <c r="FG19" s="4"/>
      <c r="FH19" s="4"/>
      <c r="FI19" s="4">
        <v>0.71499999999999997</v>
      </c>
      <c r="FJ19" s="4">
        <v>8.7750000000000004</v>
      </c>
      <c r="FK19" s="4">
        <v>84.077500000000001</v>
      </c>
    </row>
    <row r="20" spans="1:167" x14ac:dyDescent="0.25">
      <c r="A20" s="13">
        <v>18171</v>
      </c>
      <c r="B20" s="13" t="s">
        <v>184</v>
      </c>
      <c r="C20" s="4" t="s">
        <v>185</v>
      </c>
      <c r="D20" s="4"/>
      <c r="E20" s="1" t="s">
        <v>841</v>
      </c>
      <c r="F20" s="1"/>
      <c r="G20" s="1"/>
      <c r="H20" s="1" t="s">
        <v>825</v>
      </c>
      <c r="I20" s="1" t="s">
        <v>826</v>
      </c>
      <c r="J20" s="9" t="s">
        <v>827</v>
      </c>
      <c r="K20" s="9" t="s">
        <v>828</v>
      </c>
      <c r="L20" s="10">
        <v>601251</v>
      </c>
      <c r="M20" s="10">
        <v>5019424</v>
      </c>
      <c r="N20" s="15" t="s">
        <v>831</v>
      </c>
      <c r="O20" s="15"/>
      <c r="P20" s="4">
        <v>190.57499999999999</v>
      </c>
      <c r="Q20" s="4">
        <v>1.5</v>
      </c>
      <c r="R20" s="3">
        <v>498.75</v>
      </c>
      <c r="S20" s="4">
        <v>0</v>
      </c>
      <c r="T20" s="4" t="s">
        <v>179</v>
      </c>
      <c r="U20" s="4">
        <v>7.4749999999999996</v>
      </c>
      <c r="V20" s="4">
        <v>213.25</v>
      </c>
      <c r="W20" s="4"/>
      <c r="X20" s="4">
        <v>13.775</v>
      </c>
      <c r="Y20" s="4">
        <v>332.27499999999998</v>
      </c>
      <c r="Z20" s="4">
        <v>5.0500000000000003E-2</v>
      </c>
      <c r="AA20" s="3">
        <f t="shared" si="0"/>
        <v>6.4927850000000009E-2</v>
      </c>
      <c r="AB20" s="4">
        <v>2.2254999999999998</v>
      </c>
      <c r="AC20" s="4">
        <v>2.1749999999999998</v>
      </c>
      <c r="AD20" s="3">
        <f t="shared" si="1"/>
        <v>9.632204999999999</v>
      </c>
      <c r="AE20" s="4">
        <f t="shared" si="8"/>
        <v>7.4999999999999997E-3</v>
      </c>
      <c r="AF20" s="3">
        <f t="shared" si="9"/>
        <v>2.4642749999999998E-2</v>
      </c>
      <c r="AG20" s="4">
        <v>0.80200000000000005</v>
      </c>
      <c r="AH20" s="3">
        <v>3.125E-2</v>
      </c>
      <c r="AI20" s="4"/>
      <c r="AJ20" s="4">
        <v>3.0274999999999999</v>
      </c>
      <c r="AK20" s="3">
        <v>5.5750000000000001E-2</v>
      </c>
      <c r="AL20" s="4">
        <v>3.8774999999999999</v>
      </c>
      <c r="AM20" s="4"/>
      <c r="AN20" s="4"/>
      <c r="AO20" s="4"/>
      <c r="AP20" s="4">
        <v>232.375</v>
      </c>
      <c r="AQ20" s="4">
        <v>108.25</v>
      </c>
      <c r="AR20" s="4" t="s">
        <v>157</v>
      </c>
      <c r="AS20" s="3">
        <v>21.25</v>
      </c>
      <c r="AT20" s="4">
        <v>15.1975</v>
      </c>
      <c r="AU20" s="4">
        <v>16.432500000000001</v>
      </c>
      <c r="AV20" s="4"/>
      <c r="AW20" s="3">
        <v>32.25</v>
      </c>
      <c r="AX20" s="4"/>
      <c r="AY20" s="4"/>
      <c r="AZ20" s="4"/>
      <c r="BA20" s="3">
        <v>1.125</v>
      </c>
      <c r="BB20" s="4"/>
      <c r="BC20" s="4" t="s">
        <v>159</v>
      </c>
      <c r="BD20" s="4"/>
      <c r="BE20" s="4"/>
      <c r="BF20" s="4"/>
      <c r="BG20" s="4"/>
      <c r="BH20" s="4"/>
      <c r="BI20" s="4"/>
      <c r="BJ20" s="4">
        <v>222.875</v>
      </c>
      <c r="BK20" s="4"/>
      <c r="BL20" s="3">
        <f t="shared" si="12"/>
        <v>5.0000000000000001E-3</v>
      </c>
      <c r="BM20" s="4"/>
      <c r="BN20" s="4" t="s">
        <v>157</v>
      </c>
      <c r="BO20" s="4"/>
      <c r="BP20" s="4">
        <v>9.125</v>
      </c>
      <c r="BQ20" s="4"/>
      <c r="BR20" s="4" t="s">
        <v>157</v>
      </c>
      <c r="BS20" s="4"/>
      <c r="BT20" s="3">
        <f t="shared" si="11"/>
        <v>5.0000000000000001E-3</v>
      </c>
      <c r="BU20" s="4"/>
      <c r="BV20" s="4"/>
      <c r="BW20" s="4"/>
      <c r="BX20" s="4"/>
      <c r="BY20" s="4"/>
      <c r="BZ20" s="4" t="s">
        <v>169</v>
      </c>
      <c r="CA20" s="4"/>
      <c r="CB20" s="3">
        <f t="shared" si="10"/>
        <v>5.0000000000000001E-3</v>
      </c>
      <c r="CC20" s="4"/>
      <c r="CD20" s="4">
        <v>875</v>
      </c>
      <c r="CE20" s="4">
        <v>265.125</v>
      </c>
      <c r="CF20" s="4">
        <v>475</v>
      </c>
      <c r="CG20" s="4"/>
      <c r="CH20" s="4"/>
      <c r="CI20" s="4">
        <v>3</v>
      </c>
      <c r="CJ20" s="4"/>
      <c r="CK20" s="4">
        <v>477.5</v>
      </c>
      <c r="CL20" s="4">
        <v>350</v>
      </c>
      <c r="CM20" s="4" t="s">
        <v>160</v>
      </c>
      <c r="CN20" s="4" t="s">
        <v>161</v>
      </c>
      <c r="CO20" s="4"/>
      <c r="CP20" s="4"/>
      <c r="CQ20" s="4"/>
      <c r="CR20" s="4"/>
      <c r="CS20" s="4"/>
      <c r="CT20" s="4"/>
      <c r="CU20" s="4"/>
      <c r="CV20" s="4"/>
      <c r="CW20" s="3" t="s">
        <v>180</v>
      </c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 t="s">
        <v>162</v>
      </c>
      <c r="DL20" s="4"/>
      <c r="DM20" s="4"/>
      <c r="DN20" s="4"/>
      <c r="DO20" s="4"/>
      <c r="DP20" s="4"/>
      <c r="DQ20" s="4"/>
      <c r="DR20" s="4"/>
      <c r="DS20" s="4" t="s">
        <v>164</v>
      </c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3" t="s">
        <v>180</v>
      </c>
      <c r="EO20" s="4"/>
      <c r="EP20" s="4"/>
      <c r="EQ20" s="3" t="s">
        <v>180</v>
      </c>
      <c r="ER20" s="4" t="s">
        <v>164</v>
      </c>
      <c r="ES20" s="4" t="s">
        <v>165</v>
      </c>
      <c r="ET20" s="3">
        <f t="shared" si="3"/>
        <v>0</v>
      </c>
      <c r="EU20" s="4" t="s">
        <v>162</v>
      </c>
      <c r="EV20" s="4"/>
      <c r="EW20" s="4"/>
      <c r="EX20" s="4"/>
      <c r="EY20" s="4" t="s">
        <v>166</v>
      </c>
      <c r="EZ20" s="4"/>
      <c r="FA20" s="4"/>
      <c r="FB20" s="4"/>
      <c r="FC20" s="4"/>
      <c r="FD20" s="4"/>
      <c r="FE20" s="4"/>
      <c r="FF20" s="4"/>
      <c r="FG20" s="4"/>
      <c r="FH20" s="4"/>
      <c r="FI20" s="4">
        <v>1.7250000000000001</v>
      </c>
      <c r="FJ20" s="4">
        <v>8.375</v>
      </c>
      <c r="FK20" s="4">
        <v>81.015000000000001</v>
      </c>
    </row>
    <row r="21" spans="1:167" x14ac:dyDescent="0.25">
      <c r="A21" s="13">
        <v>18183</v>
      </c>
      <c r="B21" s="13" t="s">
        <v>186</v>
      </c>
      <c r="C21" s="4" t="s">
        <v>187</v>
      </c>
      <c r="D21" s="4"/>
      <c r="E21" s="1" t="s">
        <v>841</v>
      </c>
      <c r="F21" s="1" t="s">
        <v>831</v>
      </c>
      <c r="G21" s="1" t="s">
        <v>831</v>
      </c>
      <c r="H21" s="1" t="s">
        <v>825</v>
      </c>
      <c r="I21" s="1" t="s">
        <v>826</v>
      </c>
      <c r="J21" s="9" t="s">
        <v>838</v>
      </c>
      <c r="K21" s="9" t="s">
        <v>839</v>
      </c>
      <c r="L21" s="10">
        <v>617221</v>
      </c>
      <c r="M21" s="10">
        <v>5003575</v>
      </c>
      <c r="N21" s="15" t="s">
        <v>831</v>
      </c>
      <c r="O21" s="15" t="s">
        <v>831</v>
      </c>
      <c r="P21" s="4">
        <v>343.3</v>
      </c>
      <c r="Q21" s="4">
        <v>20.666667</v>
      </c>
      <c r="R21" s="3">
        <v>889.66666699999996</v>
      </c>
      <c r="S21" s="4">
        <v>0</v>
      </c>
      <c r="T21" s="4">
        <v>13.163333</v>
      </c>
      <c r="U21" s="4">
        <v>7.2833329999999998</v>
      </c>
      <c r="V21" s="4">
        <v>248.66666699999999</v>
      </c>
      <c r="W21" s="4"/>
      <c r="X21" s="4">
        <v>15.483333</v>
      </c>
      <c r="Y21" s="4">
        <v>381.83333299999998</v>
      </c>
      <c r="Z21" s="4">
        <v>4.2983330000000004</v>
      </c>
      <c r="AA21" s="3">
        <f t="shared" si="0"/>
        <v>5.526366738100001</v>
      </c>
      <c r="AB21" s="4">
        <v>4.665</v>
      </c>
      <c r="AC21" s="4">
        <v>0.37433300000000003</v>
      </c>
      <c r="AD21" s="3">
        <f t="shared" si="1"/>
        <v>1.6577711238000001</v>
      </c>
      <c r="AE21" s="4">
        <f t="shared" si="8"/>
        <v>7.4999999999999997E-3</v>
      </c>
      <c r="AF21" s="3">
        <f t="shared" si="9"/>
        <v>2.4642749999999998E-2</v>
      </c>
      <c r="AG21" s="4">
        <v>0.73</v>
      </c>
      <c r="AH21" s="3">
        <f t="shared" ref="AH21:AH27" si="13">0.5*0.01</f>
        <v>5.0000000000000001E-3</v>
      </c>
      <c r="AI21" s="4"/>
      <c r="AJ21" s="4">
        <v>5.3949999999999996</v>
      </c>
      <c r="AK21" s="3">
        <v>2.1083000000000001E-2</v>
      </c>
      <c r="AL21" s="4">
        <v>8.4983330000000006</v>
      </c>
      <c r="AM21" s="4"/>
      <c r="AN21" s="4"/>
      <c r="AO21" s="4">
        <v>0.15125</v>
      </c>
      <c r="AP21" s="4">
        <v>503.375</v>
      </c>
      <c r="AQ21" s="4">
        <v>111.2</v>
      </c>
      <c r="AR21" s="4">
        <v>1.4917499999999999</v>
      </c>
      <c r="AS21" s="3">
        <v>5.3</v>
      </c>
      <c r="AT21" s="4">
        <v>22.092500000000001</v>
      </c>
      <c r="AU21" s="4">
        <v>35.195</v>
      </c>
      <c r="AV21" s="4"/>
      <c r="AW21" s="3" t="s">
        <v>158</v>
      </c>
      <c r="AX21" s="4"/>
      <c r="AY21" s="4"/>
      <c r="AZ21" s="4"/>
      <c r="BA21" s="3">
        <f>0.5*1</f>
        <v>0.5</v>
      </c>
      <c r="BB21" s="4"/>
      <c r="BC21" s="4" t="s">
        <v>159</v>
      </c>
      <c r="BD21" s="4"/>
      <c r="BE21" s="4"/>
      <c r="BF21" s="4"/>
      <c r="BG21" s="4"/>
      <c r="BH21" s="4"/>
      <c r="BI21" s="4"/>
      <c r="BJ21" s="4">
        <v>57.75</v>
      </c>
      <c r="BK21" s="4"/>
      <c r="BL21" s="3">
        <f t="shared" si="12"/>
        <v>5.0000000000000001E-3</v>
      </c>
      <c r="BM21" s="4"/>
      <c r="BN21" s="4" t="s">
        <v>157</v>
      </c>
      <c r="BO21" s="4"/>
      <c r="BP21" s="4">
        <v>232.5</v>
      </c>
      <c r="BQ21" s="4"/>
      <c r="BR21" s="4" t="s">
        <v>157</v>
      </c>
      <c r="BS21" s="4"/>
      <c r="BT21" s="3">
        <f t="shared" si="11"/>
        <v>5.0000000000000001E-3</v>
      </c>
      <c r="BU21" s="4"/>
      <c r="BV21" s="4"/>
      <c r="BW21" s="4"/>
      <c r="BX21" s="4"/>
      <c r="BY21" s="4"/>
      <c r="BZ21" s="4" t="s">
        <v>169</v>
      </c>
      <c r="CA21" s="4"/>
      <c r="CB21" s="3">
        <f t="shared" si="10"/>
        <v>5.0000000000000001E-3</v>
      </c>
      <c r="CC21" s="4"/>
      <c r="CD21" s="4">
        <v>55.25</v>
      </c>
      <c r="CE21" s="4">
        <v>38.25</v>
      </c>
      <c r="CF21" s="4">
        <v>675.25</v>
      </c>
      <c r="CG21" s="4"/>
      <c r="CH21" s="4"/>
      <c r="CI21" s="4" t="s">
        <v>157</v>
      </c>
      <c r="CJ21" s="4"/>
      <c r="CK21" s="4">
        <v>675.25</v>
      </c>
      <c r="CL21" s="4">
        <v>330.183333</v>
      </c>
      <c r="CM21" s="4" t="s">
        <v>160</v>
      </c>
      <c r="CN21" s="4" t="s">
        <v>161</v>
      </c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 t="s">
        <v>162</v>
      </c>
      <c r="DL21" s="4"/>
      <c r="DM21" s="4"/>
      <c r="DN21" s="4"/>
      <c r="DO21" s="4"/>
      <c r="DP21" s="4"/>
      <c r="DQ21" s="4"/>
      <c r="DR21" s="4"/>
      <c r="DS21" s="4" t="s">
        <v>164</v>
      </c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 t="s">
        <v>164</v>
      </c>
      <c r="ES21" s="4" t="s">
        <v>165</v>
      </c>
      <c r="ET21" s="3">
        <f t="shared" si="3"/>
        <v>0</v>
      </c>
      <c r="EU21" s="4" t="s">
        <v>162</v>
      </c>
      <c r="EV21" s="4"/>
      <c r="EW21" s="4"/>
      <c r="EX21" s="4"/>
      <c r="EY21" s="4" t="s">
        <v>166</v>
      </c>
      <c r="EZ21" s="4"/>
      <c r="FA21" s="4"/>
      <c r="FB21" s="4"/>
      <c r="FC21" s="4"/>
      <c r="FD21" s="4"/>
      <c r="FE21" s="4"/>
      <c r="FF21" s="4"/>
      <c r="FG21" s="4"/>
      <c r="FH21" s="4"/>
      <c r="FI21" s="4">
        <v>3.1666669999999999</v>
      </c>
      <c r="FJ21" s="4">
        <v>2.858333</v>
      </c>
      <c r="FK21" s="4">
        <v>28.672167000000002</v>
      </c>
    </row>
    <row r="22" spans="1:167" x14ac:dyDescent="0.25">
      <c r="A22" s="13">
        <v>18184</v>
      </c>
      <c r="B22" s="13" t="s">
        <v>188</v>
      </c>
      <c r="C22" s="4" t="s">
        <v>187</v>
      </c>
      <c r="D22" s="4"/>
      <c r="E22" s="1" t="s">
        <v>841</v>
      </c>
      <c r="F22" s="1"/>
      <c r="G22" s="1" t="s">
        <v>831</v>
      </c>
      <c r="H22" s="1" t="s">
        <v>825</v>
      </c>
      <c r="I22" s="1" t="s">
        <v>826</v>
      </c>
      <c r="J22" s="9" t="s">
        <v>838</v>
      </c>
      <c r="K22" s="9" t="s">
        <v>839</v>
      </c>
      <c r="L22" s="10">
        <v>617533</v>
      </c>
      <c r="M22" s="10">
        <v>5003192</v>
      </c>
      <c r="N22" s="15" t="s">
        <v>831</v>
      </c>
      <c r="O22" s="15"/>
      <c r="P22" s="4">
        <v>422.65</v>
      </c>
      <c r="Q22" s="4">
        <v>14.25</v>
      </c>
      <c r="R22" s="3">
        <v>862.75</v>
      </c>
      <c r="S22" s="4">
        <v>0.25</v>
      </c>
      <c r="T22" s="4">
        <v>12.484999999999999</v>
      </c>
      <c r="U22" s="4">
        <v>7.45</v>
      </c>
      <c r="V22" s="4">
        <v>209.75</v>
      </c>
      <c r="W22" s="4"/>
      <c r="X22" s="4">
        <v>15.025</v>
      </c>
      <c r="Y22" s="4">
        <v>315.60000000000002</v>
      </c>
      <c r="Z22" s="4">
        <v>0.27750000000000002</v>
      </c>
      <c r="AA22" s="3">
        <f t="shared" si="0"/>
        <v>0.35678175000000006</v>
      </c>
      <c r="AB22" s="4">
        <v>2.0108329999999999</v>
      </c>
      <c r="AC22" s="4">
        <v>1.7390829999999999</v>
      </c>
      <c r="AD22" s="3">
        <f t="shared" si="1"/>
        <v>7.7017029738000007</v>
      </c>
      <c r="AE22" s="4">
        <f t="shared" si="8"/>
        <v>7.4999999999999997E-3</v>
      </c>
      <c r="AF22" s="3">
        <f t="shared" si="9"/>
        <v>2.4642749999999998E-2</v>
      </c>
      <c r="AG22" s="4">
        <v>0.27433299999999999</v>
      </c>
      <c r="AH22" s="3">
        <f t="shared" si="13"/>
        <v>5.0000000000000001E-3</v>
      </c>
      <c r="AI22" s="4"/>
      <c r="AJ22" s="4">
        <v>2.2851669999999999</v>
      </c>
      <c r="AK22" s="3">
        <v>1.55E-2</v>
      </c>
      <c r="AL22" s="4">
        <v>7.4383330000000001</v>
      </c>
      <c r="AM22" s="4"/>
      <c r="AN22" s="4"/>
      <c r="AO22" s="4">
        <v>0.18124999999999999</v>
      </c>
      <c r="AP22" s="4">
        <v>513.52499999999998</v>
      </c>
      <c r="AQ22" s="4">
        <v>91.275000000000006</v>
      </c>
      <c r="AR22" s="4">
        <v>1.3855</v>
      </c>
      <c r="AS22" s="3">
        <v>15</v>
      </c>
      <c r="AT22" s="4">
        <v>20.100000000000001</v>
      </c>
      <c r="AU22" s="4">
        <v>51.837499999999999</v>
      </c>
      <c r="AV22" s="4"/>
      <c r="AW22" s="3">
        <v>1.6937500000000001</v>
      </c>
      <c r="AX22" s="4"/>
      <c r="AY22" s="4"/>
      <c r="AZ22" s="4"/>
      <c r="BA22" s="3">
        <f>0.5*1</f>
        <v>0.5</v>
      </c>
      <c r="BB22" s="4"/>
      <c r="BC22" s="4" t="s">
        <v>159</v>
      </c>
      <c r="BD22" s="4"/>
      <c r="BE22" s="4"/>
      <c r="BF22" s="4"/>
      <c r="BG22" s="4"/>
      <c r="BH22" s="4"/>
      <c r="BI22" s="4"/>
      <c r="BJ22" s="4">
        <v>54.75</v>
      </c>
      <c r="BK22" s="4"/>
      <c r="BL22" s="3">
        <f t="shared" si="12"/>
        <v>5.0000000000000001E-3</v>
      </c>
      <c r="BM22" s="4"/>
      <c r="BN22" s="4" t="s">
        <v>157</v>
      </c>
      <c r="BO22" s="4"/>
      <c r="BP22" s="4">
        <v>217.875</v>
      </c>
      <c r="BQ22" s="4"/>
      <c r="BR22" s="4" t="s">
        <v>157</v>
      </c>
      <c r="BS22" s="4"/>
      <c r="BT22" s="3">
        <f t="shared" si="11"/>
        <v>5.0000000000000001E-3</v>
      </c>
      <c r="BU22" s="4"/>
      <c r="BV22" s="4"/>
      <c r="BW22" s="4"/>
      <c r="BX22" s="4"/>
      <c r="BY22" s="4"/>
      <c r="BZ22" s="4" t="s">
        <v>169</v>
      </c>
      <c r="CA22" s="4"/>
      <c r="CB22" s="3">
        <f t="shared" si="10"/>
        <v>5.0000000000000001E-3</v>
      </c>
      <c r="CC22" s="4"/>
      <c r="CD22" s="4">
        <v>387.5</v>
      </c>
      <c r="CE22" s="4">
        <v>450.375</v>
      </c>
      <c r="CF22" s="4">
        <v>107.75</v>
      </c>
      <c r="CG22" s="4"/>
      <c r="CH22" s="4"/>
      <c r="CI22" s="4" t="s">
        <v>157</v>
      </c>
      <c r="CJ22" s="4"/>
      <c r="CK22" s="4">
        <v>107.75</v>
      </c>
      <c r="CL22" s="4">
        <v>231.66666699999999</v>
      </c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 t="s">
        <v>164</v>
      </c>
      <c r="ES22" s="4" t="s">
        <v>165</v>
      </c>
      <c r="ET22" s="3">
        <f t="shared" si="3"/>
        <v>0</v>
      </c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>
        <v>2.25</v>
      </c>
      <c r="FJ22" s="4">
        <v>4.6749999999999998</v>
      </c>
      <c r="FK22" s="4">
        <v>46.822499999999998</v>
      </c>
    </row>
    <row r="23" spans="1:167" x14ac:dyDescent="0.25">
      <c r="A23" s="13">
        <v>18185</v>
      </c>
      <c r="B23" s="13" t="s">
        <v>189</v>
      </c>
      <c r="C23" s="4" t="s">
        <v>187</v>
      </c>
      <c r="D23" s="4"/>
      <c r="E23" s="1" t="s">
        <v>841</v>
      </c>
      <c r="F23" s="1"/>
      <c r="G23" s="1" t="s">
        <v>831</v>
      </c>
      <c r="H23" s="1" t="s">
        <v>825</v>
      </c>
      <c r="I23" s="1" t="s">
        <v>826</v>
      </c>
      <c r="J23" s="9" t="s">
        <v>838</v>
      </c>
      <c r="K23" s="9" t="s">
        <v>839</v>
      </c>
      <c r="L23" s="10">
        <v>617138</v>
      </c>
      <c r="M23" s="10">
        <v>5002736</v>
      </c>
      <c r="N23" s="15" t="s">
        <v>831</v>
      </c>
      <c r="O23" s="15" t="s">
        <v>831</v>
      </c>
      <c r="P23" s="4">
        <v>191.55</v>
      </c>
      <c r="Q23" s="4">
        <v>8.5</v>
      </c>
      <c r="R23" s="3">
        <v>552.83333300000004</v>
      </c>
      <c r="S23" s="4">
        <v>0.16666700000000001</v>
      </c>
      <c r="T23" s="4">
        <v>19.966667000000001</v>
      </c>
      <c r="U23" s="4">
        <v>7.05</v>
      </c>
      <c r="V23" s="4">
        <v>231.66666699999999</v>
      </c>
      <c r="W23" s="4"/>
      <c r="X23" s="4">
        <v>14.733333</v>
      </c>
      <c r="Y23" s="4">
        <v>204.75</v>
      </c>
      <c r="Z23" s="4">
        <v>2.2552500000000002</v>
      </c>
      <c r="AA23" s="3">
        <f t="shared" si="0"/>
        <v>2.8995749250000005</v>
      </c>
      <c r="AB23" s="4">
        <v>2.355</v>
      </c>
      <c r="AC23" s="4">
        <v>0.10575</v>
      </c>
      <c r="AD23" s="3">
        <f t="shared" si="1"/>
        <v>0.46832445</v>
      </c>
      <c r="AE23" s="4">
        <f t="shared" si="8"/>
        <v>7.4999999999999997E-3</v>
      </c>
      <c r="AF23" s="3">
        <f t="shared" si="9"/>
        <v>2.4642749999999998E-2</v>
      </c>
      <c r="AG23" s="4">
        <v>0.66333299999999995</v>
      </c>
      <c r="AH23" s="3">
        <f t="shared" si="13"/>
        <v>5.0000000000000001E-3</v>
      </c>
      <c r="AI23" s="4"/>
      <c r="AJ23" s="4">
        <v>3.016667</v>
      </c>
      <c r="AK23" s="3">
        <v>1.1417E-2</v>
      </c>
      <c r="AL23" s="4">
        <v>4.7916670000000003</v>
      </c>
      <c r="AM23" s="4"/>
      <c r="AN23" s="4"/>
      <c r="AO23" s="4">
        <v>0.21249999999999999</v>
      </c>
      <c r="AP23" s="4">
        <v>259.125</v>
      </c>
      <c r="AQ23" s="4">
        <v>58.875</v>
      </c>
      <c r="AR23" s="4" t="s">
        <v>157</v>
      </c>
      <c r="AS23" s="3">
        <v>5.8250000000000002</v>
      </c>
      <c r="AT23" s="4">
        <v>16.212</v>
      </c>
      <c r="AU23" s="4">
        <v>5.6210000000000004</v>
      </c>
      <c r="AV23" s="4"/>
      <c r="AW23" s="3" t="s">
        <v>158</v>
      </c>
      <c r="AX23" s="4"/>
      <c r="AY23" s="4"/>
      <c r="AZ23" s="4"/>
      <c r="BA23" s="3">
        <f>0.5*1</f>
        <v>0.5</v>
      </c>
      <c r="BB23" s="4"/>
      <c r="BC23" s="4" t="s">
        <v>159</v>
      </c>
      <c r="BD23" s="4"/>
      <c r="BE23" s="4"/>
      <c r="BF23" s="4"/>
      <c r="BG23" s="4"/>
      <c r="BH23" s="4"/>
      <c r="BI23" s="4"/>
      <c r="BJ23" s="4">
        <v>60.5</v>
      </c>
      <c r="BK23" s="4"/>
      <c r="BL23" s="3">
        <f t="shared" si="12"/>
        <v>5.0000000000000001E-3</v>
      </c>
      <c r="BM23" s="4"/>
      <c r="BN23" s="4" t="s">
        <v>157</v>
      </c>
      <c r="BO23" s="4"/>
      <c r="BP23" s="4">
        <v>160.875</v>
      </c>
      <c r="BQ23" s="4"/>
      <c r="BR23" s="4" t="s">
        <v>157</v>
      </c>
      <c r="BS23" s="4"/>
      <c r="BT23" s="3">
        <f t="shared" si="11"/>
        <v>5.0000000000000001E-3</v>
      </c>
      <c r="BU23" s="4"/>
      <c r="BV23" s="4"/>
      <c r="BW23" s="4"/>
      <c r="BX23" s="4"/>
      <c r="BY23" s="4"/>
      <c r="BZ23" s="4">
        <v>30.75</v>
      </c>
      <c r="CA23" s="4"/>
      <c r="CB23" s="3">
        <f t="shared" si="10"/>
        <v>5.0000000000000001E-3</v>
      </c>
      <c r="CC23" s="4"/>
      <c r="CD23" s="4">
        <v>155.125</v>
      </c>
      <c r="CE23" s="4">
        <v>75.25</v>
      </c>
      <c r="CF23" s="4">
        <v>30.25</v>
      </c>
      <c r="CG23" s="4"/>
      <c r="CH23" s="4"/>
      <c r="CI23" s="4">
        <v>2.875</v>
      </c>
      <c r="CJ23" s="4"/>
      <c r="CK23" s="4">
        <v>32.75</v>
      </c>
      <c r="CL23" s="4">
        <v>481.66666700000002</v>
      </c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 t="s">
        <v>164</v>
      </c>
      <c r="ES23" s="4" t="s">
        <v>165</v>
      </c>
      <c r="ET23" s="3">
        <f t="shared" si="3"/>
        <v>0</v>
      </c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>
        <v>1.233333</v>
      </c>
      <c r="FJ23" s="4">
        <v>2.5433330000000001</v>
      </c>
      <c r="FK23" s="4">
        <v>24.896166999999998</v>
      </c>
    </row>
    <row r="24" spans="1:167" x14ac:dyDescent="0.25">
      <c r="A24" s="13">
        <v>18191</v>
      </c>
      <c r="B24" s="13" t="s">
        <v>190</v>
      </c>
      <c r="C24" s="4" t="s">
        <v>191</v>
      </c>
      <c r="D24" s="4" t="s">
        <v>192</v>
      </c>
      <c r="E24" s="1" t="s">
        <v>841</v>
      </c>
      <c r="F24" s="1"/>
      <c r="G24" s="1" t="s">
        <v>831</v>
      </c>
      <c r="H24" s="1" t="s">
        <v>825</v>
      </c>
      <c r="I24" s="1" t="s">
        <v>826</v>
      </c>
      <c r="J24" s="9" t="s">
        <v>838</v>
      </c>
      <c r="K24" s="9" t="s">
        <v>845</v>
      </c>
      <c r="L24" s="10">
        <v>649868</v>
      </c>
      <c r="M24" s="10">
        <v>5016715</v>
      </c>
      <c r="N24" s="15" t="s">
        <v>831</v>
      </c>
      <c r="O24" s="15" t="s">
        <v>831</v>
      </c>
      <c r="P24" s="4">
        <v>173.7</v>
      </c>
      <c r="Q24" s="4">
        <v>2</v>
      </c>
      <c r="R24" s="3">
        <v>410.16666700000002</v>
      </c>
      <c r="S24" s="4">
        <v>0</v>
      </c>
      <c r="T24" s="4">
        <v>1.8116669999999999</v>
      </c>
      <c r="U24" s="4">
        <v>7.05</v>
      </c>
      <c r="V24" s="4">
        <v>289.16666700000002</v>
      </c>
      <c r="W24" s="4"/>
      <c r="X24" s="4">
        <v>14.883333</v>
      </c>
      <c r="Y24" s="4">
        <v>147.08333300000001</v>
      </c>
      <c r="Z24" s="4">
        <v>5.5524999999999998E-2</v>
      </c>
      <c r="AA24" s="3">
        <f t="shared" si="0"/>
        <v>7.1388492499999998E-2</v>
      </c>
      <c r="AB24" s="4">
        <v>1.1815</v>
      </c>
      <c r="AC24" s="4">
        <v>1.12625</v>
      </c>
      <c r="AD24" s="3">
        <f t="shared" si="1"/>
        <v>4.9877107500000006</v>
      </c>
      <c r="AE24" s="4">
        <f t="shared" si="8"/>
        <v>7.4999999999999997E-3</v>
      </c>
      <c r="AF24" s="3">
        <f t="shared" si="9"/>
        <v>2.4642749999999998E-2</v>
      </c>
      <c r="AG24" s="4">
        <v>0.34649999999999997</v>
      </c>
      <c r="AH24" s="3">
        <f t="shared" si="13"/>
        <v>5.0000000000000001E-3</v>
      </c>
      <c r="AI24" s="4"/>
      <c r="AJ24" s="4">
        <v>1.528</v>
      </c>
      <c r="AK24" s="3">
        <v>1.55E-2</v>
      </c>
      <c r="AL24" s="4">
        <v>1.0249999999999999</v>
      </c>
      <c r="AM24" s="4"/>
      <c r="AN24" s="4"/>
      <c r="AO24" s="4" t="s">
        <v>179</v>
      </c>
      <c r="AP24" s="4">
        <v>210.15</v>
      </c>
      <c r="AQ24" s="4">
        <v>37.825000000000003</v>
      </c>
      <c r="AR24" s="4" t="s">
        <v>157</v>
      </c>
      <c r="AS24" s="3">
        <v>5.0999999999999996</v>
      </c>
      <c r="AT24" s="4">
        <v>13.7925</v>
      </c>
      <c r="AU24" s="4">
        <v>9.2364999999999995</v>
      </c>
      <c r="AV24" s="4"/>
      <c r="AW24" s="3">
        <v>4.3449999999999998</v>
      </c>
      <c r="AX24" s="4"/>
      <c r="AY24" s="4"/>
      <c r="AZ24" s="4"/>
      <c r="BA24" s="3">
        <f>0.5*1</f>
        <v>0.5</v>
      </c>
      <c r="BB24" s="4"/>
      <c r="BC24" s="4" t="s">
        <v>159</v>
      </c>
      <c r="BD24" s="4"/>
      <c r="BE24" s="4"/>
      <c r="BF24" s="4"/>
      <c r="BG24" s="4"/>
      <c r="BH24" s="4"/>
      <c r="BI24" s="4"/>
      <c r="BJ24" s="11">
        <v>1479.75</v>
      </c>
      <c r="BK24" s="4"/>
      <c r="BL24" s="3">
        <f t="shared" si="12"/>
        <v>5.0000000000000001E-3</v>
      </c>
      <c r="BM24" s="4"/>
      <c r="BN24" s="4" t="s">
        <v>157</v>
      </c>
      <c r="BO24" s="4"/>
      <c r="BP24" s="4">
        <v>8.375</v>
      </c>
      <c r="BQ24" s="4"/>
      <c r="BR24" s="4" t="s">
        <v>157</v>
      </c>
      <c r="BS24" s="4"/>
      <c r="BT24" s="3">
        <v>7.2499999999999995E-2</v>
      </c>
      <c r="BU24" s="4"/>
      <c r="BV24" s="4"/>
      <c r="BW24" s="4"/>
      <c r="BX24" s="4"/>
      <c r="BY24" s="4"/>
      <c r="BZ24" s="4" t="s">
        <v>169</v>
      </c>
      <c r="CA24" s="4"/>
      <c r="CB24" s="3">
        <f t="shared" si="10"/>
        <v>5.0000000000000001E-3</v>
      </c>
      <c r="CC24" s="4"/>
      <c r="CD24" s="4">
        <v>485.08333299999998</v>
      </c>
      <c r="CE24" s="4">
        <v>311.75</v>
      </c>
      <c r="CF24" s="4">
        <v>32</v>
      </c>
      <c r="CG24" s="4"/>
      <c r="CH24" s="4"/>
      <c r="CI24" s="4" t="s">
        <v>157</v>
      </c>
      <c r="CJ24" s="4"/>
      <c r="CK24" s="4">
        <v>32</v>
      </c>
      <c r="CL24" s="4">
        <v>888.33333300000004</v>
      </c>
      <c r="CM24" s="4" t="s">
        <v>160</v>
      </c>
      <c r="CN24" s="4" t="s">
        <v>161</v>
      </c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 t="s">
        <v>162</v>
      </c>
      <c r="DL24" s="4"/>
      <c r="DM24" s="4"/>
      <c r="DN24" s="4"/>
      <c r="DO24" s="4"/>
      <c r="DP24" s="4"/>
      <c r="DQ24" s="4"/>
      <c r="DR24" s="4"/>
      <c r="DS24" s="4" t="s">
        <v>164</v>
      </c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 t="s">
        <v>164</v>
      </c>
      <c r="ES24" s="4" t="s">
        <v>165</v>
      </c>
      <c r="ET24" s="3">
        <f t="shared" si="3"/>
        <v>0</v>
      </c>
      <c r="EU24" s="4" t="s">
        <v>162</v>
      </c>
      <c r="EV24" s="4"/>
      <c r="EW24" s="4"/>
      <c r="EX24" s="4"/>
      <c r="EY24" s="4" t="s">
        <v>166</v>
      </c>
      <c r="EZ24" s="4"/>
      <c r="FA24" s="4"/>
      <c r="FB24" s="4"/>
      <c r="FC24" s="4"/>
      <c r="FD24" s="4"/>
      <c r="FE24" s="4"/>
      <c r="FF24" s="4"/>
      <c r="FG24" s="4"/>
      <c r="FH24" s="4"/>
      <c r="FI24" s="4" t="s">
        <v>181</v>
      </c>
      <c r="FJ24" s="4">
        <v>3.3</v>
      </c>
      <c r="FK24" s="4">
        <v>32.758333</v>
      </c>
    </row>
    <row r="25" spans="1:167" x14ac:dyDescent="0.25">
      <c r="A25" s="13">
        <v>18202</v>
      </c>
      <c r="B25" s="13" t="s">
        <v>193</v>
      </c>
      <c r="C25" s="4" t="s">
        <v>194</v>
      </c>
      <c r="D25" s="4"/>
      <c r="E25" s="1" t="s">
        <v>841</v>
      </c>
      <c r="F25" s="1"/>
      <c r="G25" s="1" t="s">
        <v>831</v>
      </c>
      <c r="H25" s="1" t="s">
        <v>825</v>
      </c>
      <c r="I25" s="1" t="s">
        <v>826</v>
      </c>
      <c r="J25" s="9" t="s">
        <v>838</v>
      </c>
      <c r="K25" s="9" t="s">
        <v>840</v>
      </c>
      <c r="L25" s="10">
        <v>678255</v>
      </c>
      <c r="M25" s="10">
        <v>5015074</v>
      </c>
      <c r="N25" s="15" t="s">
        <v>831</v>
      </c>
      <c r="O25" s="15" t="s">
        <v>831</v>
      </c>
      <c r="P25" s="4">
        <v>283.58333299999998</v>
      </c>
      <c r="Q25" s="4">
        <v>10.333333</v>
      </c>
      <c r="R25" s="3">
        <v>595.16666699999996</v>
      </c>
      <c r="S25" s="4">
        <v>0.33333299999999999</v>
      </c>
      <c r="T25" s="4">
        <v>2.8275000000000001</v>
      </c>
      <c r="U25" s="4">
        <v>7.983333</v>
      </c>
      <c r="V25" s="4">
        <v>246.66666699999999</v>
      </c>
      <c r="W25" s="4"/>
      <c r="X25" s="4">
        <v>15.566667000000001</v>
      </c>
      <c r="Y25" s="4">
        <v>119.166667</v>
      </c>
      <c r="Z25" s="4">
        <v>0.185</v>
      </c>
      <c r="AA25" s="3">
        <f t="shared" si="0"/>
        <v>0.2378545</v>
      </c>
      <c r="AB25" s="4">
        <v>0.28499999999999998</v>
      </c>
      <c r="AC25" s="4">
        <v>0.108625</v>
      </c>
      <c r="AD25" s="3">
        <f t="shared" si="1"/>
        <v>0.48105667500000004</v>
      </c>
      <c r="AE25" s="4">
        <f t="shared" si="8"/>
        <v>7.4999999999999997E-3</v>
      </c>
      <c r="AF25" s="3">
        <f t="shared" si="9"/>
        <v>2.4642749999999998E-2</v>
      </c>
      <c r="AG25" s="4">
        <v>0.219</v>
      </c>
      <c r="AH25" s="3">
        <f t="shared" si="13"/>
        <v>5.0000000000000001E-3</v>
      </c>
      <c r="AI25" s="4"/>
      <c r="AJ25" s="4">
        <v>0.504</v>
      </c>
      <c r="AK25" s="3" t="s">
        <v>156</v>
      </c>
      <c r="AL25" s="4">
        <v>2.0750000000000002</v>
      </c>
      <c r="AM25" s="4" t="s">
        <v>157</v>
      </c>
      <c r="AN25" s="4" t="s">
        <v>155</v>
      </c>
      <c r="AO25" s="4" t="s">
        <v>179</v>
      </c>
      <c r="AP25" s="4">
        <v>341.65</v>
      </c>
      <c r="AQ25" s="4">
        <v>19.3</v>
      </c>
      <c r="AR25" s="4" t="s">
        <v>157</v>
      </c>
      <c r="AS25" s="3">
        <v>2.4</v>
      </c>
      <c r="AT25" s="4">
        <v>16.489999999999998</v>
      </c>
      <c r="AU25" s="4">
        <v>77.732500000000002</v>
      </c>
      <c r="AV25" s="4"/>
      <c r="AW25" s="3" t="s">
        <v>158</v>
      </c>
      <c r="AX25" s="4" t="s">
        <v>169</v>
      </c>
      <c r="AY25" s="4" t="s">
        <v>169</v>
      </c>
      <c r="AZ25" s="4">
        <v>4.375</v>
      </c>
      <c r="BA25" s="3">
        <f>0.5*1</f>
        <v>0.5</v>
      </c>
      <c r="BB25" s="4" t="s">
        <v>157</v>
      </c>
      <c r="BC25" s="4" t="s">
        <v>159</v>
      </c>
      <c r="BD25" s="4">
        <v>0.77500000000000002</v>
      </c>
      <c r="BE25" s="4"/>
      <c r="BF25" s="4"/>
      <c r="BG25" s="4"/>
      <c r="BH25" s="4"/>
      <c r="BI25" s="4">
        <v>160.75</v>
      </c>
      <c r="BJ25" s="4"/>
      <c r="BK25" s="4"/>
      <c r="BL25" s="3">
        <f t="shared" si="12"/>
        <v>5.0000000000000001E-3</v>
      </c>
      <c r="BM25" s="4" t="s">
        <v>155</v>
      </c>
      <c r="BN25" s="4" t="s">
        <v>157</v>
      </c>
      <c r="BO25" s="4">
        <v>12.75</v>
      </c>
      <c r="BP25" s="4">
        <v>4.8333329999999997</v>
      </c>
      <c r="BQ25" s="4">
        <v>11</v>
      </c>
      <c r="BR25" s="4" t="s">
        <v>157</v>
      </c>
      <c r="BS25" s="4">
        <v>4</v>
      </c>
      <c r="BT25" s="3">
        <f>0.5*0.01</f>
        <v>5.0000000000000001E-3</v>
      </c>
      <c r="BU25" s="4">
        <v>0.28749999999999998</v>
      </c>
      <c r="BV25" s="4"/>
      <c r="BW25" s="4">
        <v>1.75</v>
      </c>
      <c r="BX25" s="4" t="s">
        <v>155</v>
      </c>
      <c r="BY25" s="4"/>
      <c r="BZ25" s="4" t="s">
        <v>169</v>
      </c>
      <c r="CA25" s="4">
        <v>31.333333</v>
      </c>
      <c r="CB25" s="3">
        <f t="shared" si="10"/>
        <v>5.0000000000000001E-3</v>
      </c>
      <c r="CC25" s="4">
        <v>0.10249999999999999</v>
      </c>
      <c r="CD25" s="4">
        <v>780.16666699999996</v>
      </c>
      <c r="CE25" s="4">
        <v>560.16666699999996</v>
      </c>
      <c r="CF25" s="4">
        <v>25.25</v>
      </c>
      <c r="CG25" s="4">
        <v>58.75</v>
      </c>
      <c r="CH25" s="4"/>
      <c r="CI25" s="4" t="s">
        <v>157</v>
      </c>
      <c r="CJ25" s="4">
        <v>20.416667</v>
      </c>
      <c r="CK25" s="4">
        <v>23.666667</v>
      </c>
      <c r="CL25" s="4">
        <v>690</v>
      </c>
      <c r="CM25" s="4"/>
      <c r="CN25" s="4" t="s">
        <v>161</v>
      </c>
      <c r="CO25" s="4"/>
      <c r="CP25" s="4"/>
      <c r="CQ25" s="4"/>
      <c r="CR25" s="4"/>
      <c r="CS25" s="4"/>
      <c r="CT25" s="4"/>
      <c r="CU25" s="4" t="s">
        <v>170</v>
      </c>
      <c r="CV25" s="4"/>
      <c r="CW25" s="4"/>
      <c r="CX25" s="4"/>
      <c r="CY25" s="4"/>
      <c r="CZ25" s="4" t="s">
        <v>157</v>
      </c>
      <c r="DA25" s="4" t="s">
        <v>171</v>
      </c>
      <c r="DB25" s="4" t="s">
        <v>172</v>
      </c>
      <c r="DC25" s="4" t="s">
        <v>173</v>
      </c>
      <c r="DD25" s="4" t="s">
        <v>174</v>
      </c>
      <c r="DE25" s="4" t="s">
        <v>170</v>
      </c>
      <c r="DF25" s="4"/>
      <c r="DG25" s="4"/>
      <c r="DH25" s="4"/>
      <c r="DI25" s="4"/>
      <c r="DJ25" s="4"/>
      <c r="DK25" s="4"/>
      <c r="DL25" s="4"/>
      <c r="DM25" s="4"/>
      <c r="DN25" s="4"/>
      <c r="DO25" s="4" t="s">
        <v>175</v>
      </c>
      <c r="DP25" s="4"/>
      <c r="DQ25" s="4"/>
      <c r="DR25" s="4"/>
      <c r="DS25" s="4"/>
      <c r="DT25" s="4"/>
      <c r="DU25" s="4"/>
      <c r="DV25" s="4"/>
      <c r="DW25" s="4" t="s">
        <v>176</v>
      </c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 t="s">
        <v>164</v>
      </c>
      <c r="ES25" s="4" t="s">
        <v>165</v>
      </c>
      <c r="ET25" s="3">
        <f t="shared" si="3"/>
        <v>0</v>
      </c>
      <c r="EU25" s="4"/>
      <c r="EV25" s="4"/>
      <c r="EW25" s="4"/>
      <c r="EX25" s="4" t="s">
        <v>161</v>
      </c>
      <c r="EY25" s="4"/>
      <c r="EZ25" s="4"/>
      <c r="FA25" s="4" t="s">
        <v>157</v>
      </c>
      <c r="FB25" s="4"/>
      <c r="FC25" s="4"/>
      <c r="FD25" s="4"/>
      <c r="FE25" s="4"/>
      <c r="FF25" s="4"/>
      <c r="FG25" s="4"/>
      <c r="FH25" s="4"/>
      <c r="FI25" s="4">
        <v>0.781667</v>
      </c>
      <c r="FJ25" s="4">
        <v>2.7</v>
      </c>
      <c r="FK25" s="4">
        <v>26.948333000000002</v>
      </c>
    </row>
    <row r="26" spans="1:167" x14ac:dyDescent="0.25">
      <c r="A26" s="13">
        <v>18212</v>
      </c>
      <c r="B26" s="13" t="s">
        <v>195</v>
      </c>
      <c r="C26" s="4" t="s">
        <v>196</v>
      </c>
      <c r="D26" s="4"/>
      <c r="E26" s="1" t="s">
        <v>841</v>
      </c>
      <c r="F26" s="1"/>
      <c r="G26" s="1"/>
      <c r="H26" s="1" t="s">
        <v>825</v>
      </c>
      <c r="I26" s="1" t="s">
        <v>826</v>
      </c>
      <c r="J26" s="9" t="s">
        <v>838</v>
      </c>
      <c r="K26" s="9" t="s">
        <v>840</v>
      </c>
      <c r="L26" s="10">
        <v>698102</v>
      </c>
      <c r="M26" s="10">
        <v>5003234</v>
      </c>
      <c r="N26" s="15" t="s">
        <v>831</v>
      </c>
      <c r="O26" s="15" t="s">
        <v>831</v>
      </c>
      <c r="P26" s="4">
        <v>346.16666700000002</v>
      </c>
      <c r="Q26" s="4">
        <v>2.6666669999999999</v>
      </c>
      <c r="R26" s="3">
        <v>639.83333300000004</v>
      </c>
      <c r="S26" s="4">
        <v>0</v>
      </c>
      <c r="T26" s="4">
        <v>3.3216670000000001</v>
      </c>
      <c r="U26" s="4">
        <v>7.55</v>
      </c>
      <c r="V26" s="4">
        <v>239.3</v>
      </c>
      <c r="W26" s="4"/>
      <c r="X26" s="4">
        <v>14.2</v>
      </c>
      <c r="Y26" s="4">
        <v>242.683333</v>
      </c>
      <c r="Z26" s="4">
        <v>7.5249999999999997E-2</v>
      </c>
      <c r="AA26" s="3">
        <f t="shared" si="0"/>
        <v>9.6748925E-2</v>
      </c>
      <c r="AB26" s="4">
        <v>0.26450000000000001</v>
      </c>
      <c r="AC26" s="4">
        <v>0.19287499999999999</v>
      </c>
      <c r="AD26" s="3">
        <f t="shared" si="1"/>
        <v>0.85416622500000006</v>
      </c>
      <c r="AE26" s="4">
        <f t="shared" si="8"/>
        <v>7.4999999999999997E-3</v>
      </c>
      <c r="AF26" s="3">
        <f t="shared" si="9"/>
        <v>2.4642749999999998E-2</v>
      </c>
      <c r="AG26" s="4">
        <v>0.219</v>
      </c>
      <c r="AH26" s="3">
        <f t="shared" si="13"/>
        <v>5.0000000000000001E-3</v>
      </c>
      <c r="AI26" s="4"/>
      <c r="AJ26" s="4">
        <v>0.48349999999999999</v>
      </c>
      <c r="AK26" s="3">
        <v>1.0375000000000001E-2</v>
      </c>
      <c r="AL26" s="4">
        <v>1.6775</v>
      </c>
      <c r="AM26" s="4"/>
      <c r="AN26" s="4"/>
      <c r="AO26" s="4"/>
      <c r="AP26" s="4">
        <v>420.25</v>
      </c>
      <c r="AQ26" s="4">
        <v>56.975000000000001</v>
      </c>
      <c r="AR26" s="4">
        <v>1.32</v>
      </c>
      <c r="AS26" s="3">
        <v>2.35</v>
      </c>
      <c r="AT26" s="4">
        <v>27.524999999999999</v>
      </c>
      <c r="AU26" s="4">
        <v>31.7925</v>
      </c>
      <c r="AV26" s="4"/>
      <c r="AW26" s="3" t="s">
        <v>158</v>
      </c>
      <c r="AX26" s="4"/>
      <c r="AY26" s="4"/>
      <c r="AZ26" s="4"/>
      <c r="BA26" s="3">
        <v>4</v>
      </c>
      <c r="BB26" s="4"/>
      <c r="BC26" s="4" t="s">
        <v>159</v>
      </c>
      <c r="BD26" s="4"/>
      <c r="BE26" s="4"/>
      <c r="BF26" s="4"/>
      <c r="BG26" s="4"/>
      <c r="BH26" s="4"/>
      <c r="BI26" s="4"/>
      <c r="BJ26" s="4">
        <v>462.75</v>
      </c>
      <c r="BK26" s="4"/>
      <c r="BL26" s="3">
        <f t="shared" si="12"/>
        <v>5.0000000000000001E-3</v>
      </c>
      <c r="BM26" s="4"/>
      <c r="BN26" s="4" t="s">
        <v>157</v>
      </c>
      <c r="BO26" s="4"/>
      <c r="BP26" s="4">
        <v>22.375</v>
      </c>
      <c r="BQ26" s="4"/>
      <c r="BR26" s="4" t="s">
        <v>157</v>
      </c>
      <c r="BS26" s="4"/>
      <c r="BT26" s="3">
        <f>0.5*0.01</f>
        <v>5.0000000000000001E-3</v>
      </c>
      <c r="BU26" s="4"/>
      <c r="BV26" s="4"/>
      <c r="BW26" s="4"/>
      <c r="BX26" s="4"/>
      <c r="BY26" s="4"/>
      <c r="BZ26" s="4" t="s">
        <v>169</v>
      </c>
      <c r="CA26" s="4"/>
      <c r="CB26" s="3">
        <f t="shared" si="10"/>
        <v>5.0000000000000001E-3</v>
      </c>
      <c r="CC26" s="4"/>
      <c r="CD26" s="11">
        <v>1325.166667</v>
      </c>
      <c r="CE26" s="11">
        <v>1266.833333</v>
      </c>
      <c r="CF26" s="4">
        <v>375.41666700000002</v>
      </c>
      <c r="CG26" s="4"/>
      <c r="CH26" s="4"/>
      <c r="CI26" s="4">
        <v>12.083333</v>
      </c>
      <c r="CJ26" s="4">
        <v>440.33333299999998</v>
      </c>
      <c r="CK26" s="4">
        <v>387</v>
      </c>
      <c r="CL26" s="11">
        <v>1653.333333</v>
      </c>
      <c r="CM26" s="4" t="s">
        <v>160</v>
      </c>
      <c r="CN26" s="4" t="s">
        <v>161</v>
      </c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 t="s">
        <v>162</v>
      </c>
      <c r="DL26" s="4"/>
      <c r="DM26" s="4"/>
      <c r="DN26" s="4"/>
      <c r="DO26" s="4"/>
      <c r="DP26" s="4"/>
      <c r="DQ26" s="4"/>
      <c r="DR26" s="4"/>
      <c r="DS26" s="4" t="s">
        <v>164</v>
      </c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 t="s">
        <v>164</v>
      </c>
      <c r="ES26" s="4" t="s">
        <v>165</v>
      </c>
      <c r="ET26" s="3">
        <f t="shared" si="3"/>
        <v>0</v>
      </c>
      <c r="EU26" s="4" t="s">
        <v>162</v>
      </c>
      <c r="EV26" s="4"/>
      <c r="EW26" s="4"/>
      <c r="EX26" s="4"/>
      <c r="EY26" s="4" t="s">
        <v>166</v>
      </c>
      <c r="EZ26" s="4"/>
      <c r="FA26" s="4"/>
      <c r="FB26" s="4"/>
      <c r="FC26" s="4"/>
      <c r="FD26" s="4"/>
      <c r="FE26" s="4"/>
      <c r="FF26" s="4"/>
      <c r="FG26" s="4"/>
      <c r="FH26" s="4"/>
      <c r="FI26" s="4">
        <v>0.70166700000000004</v>
      </c>
      <c r="FJ26" s="4">
        <v>3.8</v>
      </c>
      <c r="FK26" s="4">
        <v>37.031666999999999</v>
      </c>
    </row>
    <row r="27" spans="1:167" x14ac:dyDescent="0.25">
      <c r="A27" s="13">
        <v>18223</v>
      </c>
      <c r="B27" s="13" t="s">
        <v>197</v>
      </c>
      <c r="C27" s="4" t="s">
        <v>198</v>
      </c>
      <c r="D27" s="4"/>
      <c r="E27" s="1" t="s">
        <v>841</v>
      </c>
      <c r="F27" s="1"/>
      <c r="G27" s="1"/>
      <c r="H27" s="1" t="s">
        <v>825</v>
      </c>
      <c r="I27" s="1" t="s">
        <v>826</v>
      </c>
      <c r="J27" s="9" t="s">
        <v>838</v>
      </c>
      <c r="K27" s="9" t="s">
        <v>840</v>
      </c>
      <c r="L27" s="10">
        <v>655362</v>
      </c>
      <c r="M27" s="10">
        <v>5000568</v>
      </c>
      <c r="N27" s="15" t="s">
        <v>831</v>
      </c>
      <c r="O27" s="15"/>
      <c r="P27" s="4">
        <v>173.3</v>
      </c>
      <c r="Q27" s="4">
        <v>2.6666669999999999</v>
      </c>
      <c r="R27" s="3">
        <v>352</v>
      </c>
      <c r="S27" s="4">
        <v>0</v>
      </c>
      <c r="T27" s="4">
        <v>0.43166700000000002</v>
      </c>
      <c r="U27" s="4">
        <v>7.6666670000000003</v>
      </c>
      <c r="V27" s="4">
        <v>290.66666700000002</v>
      </c>
      <c r="W27" s="4"/>
      <c r="X27" s="4">
        <v>15.066667000000001</v>
      </c>
      <c r="Y27" s="4">
        <v>164.1</v>
      </c>
      <c r="Z27" s="4">
        <v>0.25066699999999997</v>
      </c>
      <c r="AA27" s="3">
        <f t="shared" si="0"/>
        <v>0.32228256189999999</v>
      </c>
      <c r="AB27" s="4">
        <v>0.25066699999999997</v>
      </c>
      <c r="AC27" s="4">
        <f>0.5*0.023</f>
        <v>1.15E-2</v>
      </c>
      <c r="AD27" s="3">
        <f t="shared" si="1"/>
        <v>5.0928900000000006E-2</v>
      </c>
      <c r="AE27" s="4">
        <f t="shared" si="8"/>
        <v>7.4999999999999997E-3</v>
      </c>
      <c r="AF27" s="3">
        <f t="shared" si="9"/>
        <v>2.4642749999999998E-2</v>
      </c>
      <c r="AG27" s="4">
        <v>0.33033299999999999</v>
      </c>
      <c r="AH27" s="3">
        <f t="shared" si="13"/>
        <v>5.0000000000000001E-3</v>
      </c>
      <c r="AI27" s="4"/>
      <c r="AJ27" s="4">
        <v>0.58099999999999996</v>
      </c>
      <c r="AK27" s="3">
        <v>1.0833000000000001E-2</v>
      </c>
      <c r="AL27" s="4" t="s">
        <v>157</v>
      </c>
      <c r="AM27" s="4" t="s">
        <v>157</v>
      </c>
      <c r="AN27" s="4" t="s">
        <v>155</v>
      </c>
      <c r="AO27" s="4" t="s">
        <v>179</v>
      </c>
      <c r="AP27" s="4">
        <v>211.4</v>
      </c>
      <c r="AQ27" s="4">
        <v>38.166666999999997</v>
      </c>
      <c r="AR27" s="4">
        <v>1.8926670000000001</v>
      </c>
      <c r="AS27" s="3">
        <v>1.4</v>
      </c>
      <c r="AT27" s="4">
        <v>16.73</v>
      </c>
      <c r="AU27" s="4">
        <v>7.1756669999999998</v>
      </c>
      <c r="AV27" s="4"/>
      <c r="AW27" s="3" t="s">
        <v>158</v>
      </c>
      <c r="AX27" s="4" t="s">
        <v>169</v>
      </c>
      <c r="AY27" s="4" t="s">
        <v>169</v>
      </c>
      <c r="AZ27" s="4" t="s">
        <v>157</v>
      </c>
      <c r="BA27" s="3">
        <v>22.333333</v>
      </c>
      <c r="BB27" s="4">
        <v>12.166667</v>
      </c>
      <c r="BC27" s="4" t="s">
        <v>159</v>
      </c>
      <c r="BD27" s="4" t="s">
        <v>159</v>
      </c>
      <c r="BE27" s="4"/>
      <c r="BF27" s="4"/>
      <c r="BG27" s="4"/>
      <c r="BH27" s="4"/>
      <c r="BI27" s="4">
        <v>11.333333</v>
      </c>
      <c r="BJ27" s="4"/>
      <c r="BK27" s="4"/>
      <c r="BL27" s="3">
        <f t="shared" si="12"/>
        <v>5.0000000000000001E-3</v>
      </c>
      <c r="BM27" s="4" t="s">
        <v>155</v>
      </c>
      <c r="BN27" s="4" t="s">
        <v>157</v>
      </c>
      <c r="BO27" s="4">
        <v>2</v>
      </c>
      <c r="BP27" s="4">
        <v>12.666667</v>
      </c>
      <c r="BQ27" s="4">
        <v>24.166667</v>
      </c>
      <c r="BR27" s="4" t="s">
        <v>157</v>
      </c>
      <c r="BS27" s="4">
        <v>1</v>
      </c>
      <c r="BT27" s="3">
        <f>0.5*0.01</f>
        <v>5.0000000000000001E-3</v>
      </c>
      <c r="BU27" s="4">
        <v>0.36666700000000002</v>
      </c>
      <c r="BV27" s="4"/>
      <c r="BW27" s="4">
        <v>2</v>
      </c>
      <c r="BX27" s="4">
        <v>0.01</v>
      </c>
      <c r="BY27" s="4"/>
      <c r="BZ27" s="4" t="s">
        <v>169</v>
      </c>
      <c r="CA27" s="4">
        <v>14.666667</v>
      </c>
      <c r="CB27" s="3">
        <f t="shared" si="10"/>
        <v>5.0000000000000001E-3</v>
      </c>
      <c r="CC27" s="4" t="s">
        <v>155</v>
      </c>
      <c r="CD27" s="4">
        <v>596.66666699999996</v>
      </c>
      <c r="CE27" s="4">
        <v>236.66666699999999</v>
      </c>
      <c r="CF27" s="4">
        <v>17</v>
      </c>
      <c r="CG27" s="4">
        <v>13.666667</v>
      </c>
      <c r="CH27" s="4"/>
      <c r="CI27" s="4" t="s">
        <v>157</v>
      </c>
      <c r="CJ27" s="4">
        <v>100.333333</v>
      </c>
      <c r="CK27" s="4">
        <v>17</v>
      </c>
      <c r="CL27" s="4">
        <v>310</v>
      </c>
      <c r="CM27" s="4"/>
      <c r="CN27" s="4" t="s">
        <v>161</v>
      </c>
      <c r="CO27" s="4"/>
      <c r="CP27" s="4"/>
      <c r="CQ27" s="4"/>
      <c r="CR27" s="4"/>
      <c r="CS27" s="4"/>
      <c r="CT27" s="4"/>
      <c r="CU27" s="4" t="s">
        <v>170</v>
      </c>
      <c r="CV27" s="4"/>
      <c r="CW27" s="3">
        <v>1.0666999999999999E-2</v>
      </c>
      <c r="CX27" s="4"/>
      <c r="CY27" s="4"/>
      <c r="CZ27" s="4" t="s">
        <v>157</v>
      </c>
      <c r="DA27" s="4" t="s">
        <v>171</v>
      </c>
      <c r="DB27" s="4" t="s">
        <v>172</v>
      </c>
      <c r="DC27" s="4" t="s">
        <v>173</v>
      </c>
      <c r="DD27" s="4" t="s">
        <v>174</v>
      </c>
      <c r="DE27" s="4">
        <v>2.6667E-2</v>
      </c>
      <c r="DF27" s="4"/>
      <c r="DG27" s="4"/>
      <c r="DH27" s="4"/>
      <c r="DI27" s="4"/>
      <c r="DJ27" s="4"/>
      <c r="DK27" s="4"/>
      <c r="DL27" s="4"/>
      <c r="DM27" s="4"/>
      <c r="DN27" s="4"/>
      <c r="DO27" s="4" t="s">
        <v>175</v>
      </c>
      <c r="DP27" s="4"/>
      <c r="DQ27" s="4"/>
      <c r="DR27" s="4"/>
      <c r="DS27" s="4"/>
      <c r="DT27" s="4"/>
      <c r="DU27" s="4"/>
      <c r="DV27" s="4"/>
      <c r="DW27" s="4" t="s">
        <v>176</v>
      </c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3" t="s">
        <v>180</v>
      </c>
      <c r="EO27" s="4"/>
      <c r="EP27" s="4"/>
      <c r="EQ27" s="3">
        <v>7.0000000000000001E-3</v>
      </c>
      <c r="ER27" s="4" t="s">
        <v>164</v>
      </c>
      <c r="ES27" s="4" t="s">
        <v>165</v>
      </c>
      <c r="ET27" s="3">
        <f t="shared" si="3"/>
        <v>0</v>
      </c>
      <c r="EU27" s="4"/>
      <c r="EV27" s="4"/>
      <c r="EW27" s="4"/>
      <c r="EX27" s="4" t="s">
        <v>161</v>
      </c>
      <c r="EY27" s="4"/>
      <c r="EZ27" s="4"/>
      <c r="FA27" s="4" t="s">
        <v>157</v>
      </c>
      <c r="FB27" s="4"/>
      <c r="FC27" s="4"/>
      <c r="FD27" s="4"/>
      <c r="FE27" s="4"/>
      <c r="FF27" s="4"/>
      <c r="FG27" s="4"/>
      <c r="FH27" s="4"/>
      <c r="FI27" s="4" t="s">
        <v>181</v>
      </c>
      <c r="FJ27" s="4">
        <v>2.9</v>
      </c>
      <c r="FK27" s="4">
        <v>28.483332999999998</v>
      </c>
    </row>
    <row r="28" spans="1:167" x14ac:dyDescent="0.25">
      <c r="A28" s="13">
        <v>18261</v>
      </c>
      <c r="B28" s="13" t="s">
        <v>199</v>
      </c>
      <c r="C28" s="4" t="s">
        <v>200</v>
      </c>
      <c r="D28" s="4"/>
      <c r="E28" s="1" t="s">
        <v>830</v>
      </c>
      <c r="F28" s="1"/>
      <c r="G28" s="1"/>
      <c r="H28" s="1" t="s">
        <v>825</v>
      </c>
      <c r="I28" s="1" t="s">
        <v>826</v>
      </c>
      <c r="J28" s="9" t="s">
        <v>838</v>
      </c>
      <c r="K28" s="9" t="s">
        <v>840</v>
      </c>
      <c r="L28" s="10">
        <v>688157</v>
      </c>
      <c r="M28" s="10">
        <v>4985067</v>
      </c>
      <c r="N28" s="15" t="s">
        <v>831</v>
      </c>
      <c r="O28" s="15" t="s">
        <v>831</v>
      </c>
      <c r="P28" s="4">
        <v>511.95</v>
      </c>
      <c r="Q28" s="4">
        <v>4.6666670000000003</v>
      </c>
      <c r="R28" s="3">
        <v>926.33333300000004</v>
      </c>
      <c r="S28" s="4">
        <v>0</v>
      </c>
      <c r="T28" s="4">
        <v>1.515833</v>
      </c>
      <c r="U28" s="4">
        <v>7.9333330000000002</v>
      </c>
      <c r="V28" s="4">
        <v>243.5</v>
      </c>
      <c r="W28" s="4"/>
      <c r="X28" s="4">
        <v>15.483333</v>
      </c>
      <c r="Y28" s="4">
        <v>170.01666700000001</v>
      </c>
      <c r="Z28" s="4">
        <v>3.7749999999999999E-2</v>
      </c>
      <c r="AA28" s="3">
        <f t="shared" si="0"/>
        <v>4.8535175E-2</v>
      </c>
      <c r="AB28" s="4">
        <v>0.41449999999999998</v>
      </c>
      <c r="AC28" s="4">
        <v>0.3775</v>
      </c>
      <c r="AD28" s="3">
        <f t="shared" si="1"/>
        <v>1.6717965000000001</v>
      </c>
      <c r="AE28" s="4">
        <f t="shared" si="8"/>
        <v>7.4999999999999997E-3</v>
      </c>
      <c r="AF28" s="3">
        <f t="shared" si="9"/>
        <v>2.4642749999999998E-2</v>
      </c>
      <c r="AG28" s="4">
        <v>0.15625</v>
      </c>
      <c r="AH28" s="3">
        <v>1.35E-2</v>
      </c>
      <c r="AI28" s="4"/>
      <c r="AJ28" s="4">
        <v>0.57074999999999998</v>
      </c>
      <c r="AK28" s="3">
        <v>1.7375000000000002E-2</v>
      </c>
      <c r="AL28" s="4" t="s">
        <v>157</v>
      </c>
      <c r="AM28" s="4" t="s">
        <v>157</v>
      </c>
      <c r="AN28" s="4" t="s">
        <v>155</v>
      </c>
      <c r="AO28" s="4" t="s">
        <v>179</v>
      </c>
      <c r="AP28" s="4">
        <v>624.82500000000005</v>
      </c>
      <c r="AQ28" s="4">
        <v>32.299999999999997</v>
      </c>
      <c r="AR28" s="4">
        <v>1.0289999999999999</v>
      </c>
      <c r="AS28" s="3">
        <v>4.3250000000000002</v>
      </c>
      <c r="AT28" s="4">
        <v>18.973333</v>
      </c>
      <c r="AU28" s="4">
        <v>126.05</v>
      </c>
      <c r="AV28" s="4"/>
      <c r="AW28" s="3" t="s">
        <v>158</v>
      </c>
      <c r="AX28" s="4" t="s">
        <v>169</v>
      </c>
      <c r="AY28" s="4" t="s">
        <v>169</v>
      </c>
      <c r="AZ28" s="4" t="s">
        <v>157</v>
      </c>
      <c r="BA28" s="3">
        <f>0.5*1</f>
        <v>0.5</v>
      </c>
      <c r="BB28" s="4" t="s">
        <v>157</v>
      </c>
      <c r="BC28" s="4" t="s">
        <v>159</v>
      </c>
      <c r="BD28" s="4">
        <v>0.45</v>
      </c>
      <c r="BE28" s="4"/>
      <c r="BF28" s="4"/>
      <c r="BG28" s="4"/>
      <c r="BH28" s="4"/>
      <c r="BI28" s="4">
        <v>702.75</v>
      </c>
      <c r="BJ28" s="4"/>
      <c r="BK28" s="4"/>
      <c r="BL28" s="3">
        <f t="shared" si="12"/>
        <v>5.0000000000000001E-3</v>
      </c>
      <c r="BM28" s="4" t="s">
        <v>155</v>
      </c>
      <c r="BN28" s="4" t="s">
        <v>157</v>
      </c>
      <c r="BO28" s="4">
        <v>13.5</v>
      </c>
      <c r="BP28" s="4">
        <v>42.706667000000003</v>
      </c>
      <c r="BQ28" s="4">
        <v>45</v>
      </c>
      <c r="BR28" s="4" t="s">
        <v>157</v>
      </c>
      <c r="BS28" s="4">
        <v>3.5</v>
      </c>
      <c r="BT28" s="3">
        <f>0.5*0.01</f>
        <v>5.0000000000000001E-3</v>
      </c>
      <c r="BU28" s="4" t="s">
        <v>159</v>
      </c>
      <c r="BV28" s="4"/>
      <c r="BW28" s="4">
        <v>1.625</v>
      </c>
      <c r="BX28" s="4">
        <v>0.31824999999999998</v>
      </c>
      <c r="BY28" s="4"/>
      <c r="BZ28" s="4" t="s">
        <v>169</v>
      </c>
      <c r="CA28" s="4">
        <v>28.5</v>
      </c>
      <c r="CB28" s="3">
        <f t="shared" si="10"/>
        <v>5.0000000000000001E-3</v>
      </c>
      <c r="CC28" s="4">
        <v>0.20125000000000001</v>
      </c>
      <c r="CD28" s="11">
        <v>1066.75</v>
      </c>
      <c r="CE28" s="4">
        <v>596.83333300000004</v>
      </c>
      <c r="CF28" s="4">
        <v>710.16666699999996</v>
      </c>
      <c r="CG28" s="4">
        <v>198.58333300000001</v>
      </c>
      <c r="CH28" s="4"/>
      <c r="CI28" s="4">
        <v>25.416667</v>
      </c>
      <c r="CJ28" s="4">
        <v>185.33333300000001</v>
      </c>
      <c r="CK28" s="4">
        <v>735.16666699999996</v>
      </c>
      <c r="CL28" s="12">
        <v>1315</v>
      </c>
      <c r="CM28" s="4" t="s">
        <v>160</v>
      </c>
      <c r="CN28" s="4" t="s">
        <v>161</v>
      </c>
      <c r="CO28" s="4"/>
      <c r="CP28" s="4"/>
      <c r="CQ28" s="4"/>
      <c r="CR28" s="4"/>
      <c r="CS28" s="4"/>
      <c r="CT28" s="4"/>
      <c r="CU28" s="4" t="s">
        <v>170</v>
      </c>
      <c r="CV28" s="4"/>
      <c r="CW28" s="4"/>
      <c r="CX28" s="4"/>
      <c r="CY28" s="4"/>
      <c r="CZ28" s="4" t="s">
        <v>157</v>
      </c>
      <c r="DA28" s="4" t="s">
        <v>171</v>
      </c>
      <c r="DB28" s="4" t="s">
        <v>172</v>
      </c>
      <c r="DC28" s="4" t="s">
        <v>173</v>
      </c>
      <c r="DD28" s="4" t="s">
        <v>174</v>
      </c>
      <c r="DE28" s="4">
        <v>2.2499999999999999E-2</v>
      </c>
      <c r="DF28" s="4"/>
      <c r="DG28" s="4"/>
      <c r="DH28" s="4"/>
      <c r="DI28" s="4"/>
      <c r="DJ28" s="4"/>
      <c r="DK28" s="4"/>
      <c r="DL28" s="4"/>
      <c r="DM28" s="4"/>
      <c r="DN28" s="4"/>
      <c r="DO28" s="4" t="s">
        <v>175</v>
      </c>
      <c r="DP28" s="4"/>
      <c r="DQ28" s="4"/>
      <c r="DR28" s="4"/>
      <c r="DS28" s="4"/>
      <c r="DT28" s="4"/>
      <c r="DU28" s="4"/>
      <c r="DV28" s="4"/>
      <c r="DW28" s="4" t="s">
        <v>176</v>
      </c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 t="s">
        <v>164</v>
      </c>
      <c r="ES28" s="4" t="s">
        <v>165</v>
      </c>
      <c r="ET28" s="3">
        <f t="shared" si="3"/>
        <v>0</v>
      </c>
      <c r="EU28" s="4" t="s">
        <v>162</v>
      </c>
      <c r="EV28" s="4"/>
      <c r="EW28" s="4"/>
      <c r="EX28" s="4" t="s">
        <v>161</v>
      </c>
      <c r="EY28" s="4" t="s">
        <v>166</v>
      </c>
      <c r="EZ28" s="4"/>
      <c r="FA28" s="4" t="s">
        <v>157</v>
      </c>
      <c r="FB28" s="4"/>
      <c r="FC28" s="4"/>
      <c r="FD28" s="4"/>
      <c r="FE28" s="4"/>
      <c r="FF28" s="4"/>
      <c r="FG28" s="4"/>
      <c r="FH28" s="4"/>
      <c r="FI28" s="4" t="s">
        <v>181</v>
      </c>
      <c r="FJ28" s="4">
        <v>2.75</v>
      </c>
      <c r="FK28" s="4">
        <v>27.453333000000001</v>
      </c>
    </row>
    <row r="29" spans="1:167" x14ac:dyDescent="0.25">
      <c r="A29" s="13">
        <v>18272</v>
      </c>
      <c r="B29" s="13" t="s">
        <v>201</v>
      </c>
      <c r="C29" s="4" t="s">
        <v>202</v>
      </c>
      <c r="D29" s="4"/>
      <c r="E29" s="1" t="s">
        <v>841</v>
      </c>
      <c r="F29" s="1"/>
      <c r="G29" s="1"/>
      <c r="H29" s="1" t="s">
        <v>825</v>
      </c>
      <c r="I29" s="1" t="s">
        <v>826</v>
      </c>
      <c r="J29" s="9" t="s">
        <v>838</v>
      </c>
      <c r="K29" s="9" t="s">
        <v>840</v>
      </c>
      <c r="L29" s="10">
        <v>661762</v>
      </c>
      <c r="M29" s="10">
        <v>5018034</v>
      </c>
      <c r="N29" s="15" t="s">
        <v>831</v>
      </c>
      <c r="O29" s="15" t="s">
        <v>831</v>
      </c>
      <c r="P29" s="4">
        <v>292.566667</v>
      </c>
      <c r="Q29" s="4">
        <v>3.6666669999999999</v>
      </c>
      <c r="R29" s="3">
        <v>631</v>
      </c>
      <c r="S29" s="4">
        <v>0</v>
      </c>
      <c r="T29" s="4" t="s">
        <v>179</v>
      </c>
      <c r="U29" s="4">
        <v>7.45</v>
      </c>
      <c r="V29" s="4">
        <v>286.33333299999998</v>
      </c>
      <c r="W29" s="4"/>
      <c r="X29" s="4">
        <v>14.9</v>
      </c>
      <c r="Y29" s="4">
        <v>293.78333300000003</v>
      </c>
      <c r="Z29" s="4">
        <v>4.6249999999999999E-2</v>
      </c>
      <c r="AA29" s="3">
        <f t="shared" si="0"/>
        <v>5.9463624999999999E-2</v>
      </c>
      <c r="AB29" s="4">
        <v>2.5017499999999999</v>
      </c>
      <c r="AC29" s="4">
        <v>2.4500000000000002</v>
      </c>
      <c r="AD29" s="3">
        <f t="shared" si="1"/>
        <v>10.850070000000002</v>
      </c>
      <c r="AE29" s="4">
        <f t="shared" si="8"/>
        <v>7.4999999999999997E-3</v>
      </c>
      <c r="AF29" s="3">
        <f t="shared" si="9"/>
        <v>2.4642749999999998E-2</v>
      </c>
      <c r="AG29" s="4">
        <v>0.89575000000000005</v>
      </c>
      <c r="AH29" s="3">
        <f>0.5*0.01</f>
        <v>5.0000000000000001E-3</v>
      </c>
      <c r="AI29" s="4"/>
      <c r="AJ29" s="4">
        <v>3.3975</v>
      </c>
      <c r="AK29" s="3">
        <v>6.7499999999999999E-3</v>
      </c>
      <c r="AL29" s="4">
        <v>2.8</v>
      </c>
      <c r="AM29" s="4"/>
      <c r="AN29" s="4"/>
      <c r="AO29" s="4"/>
      <c r="AP29" s="4">
        <v>383.7</v>
      </c>
      <c r="AQ29" s="4">
        <v>73.95</v>
      </c>
      <c r="AR29" s="4" t="s">
        <v>157</v>
      </c>
      <c r="AS29" s="3">
        <v>5.375</v>
      </c>
      <c r="AT29" s="4">
        <v>24.155000000000001</v>
      </c>
      <c r="AU29" s="4">
        <v>11.637499999999999</v>
      </c>
      <c r="AV29" s="4"/>
      <c r="AW29" s="3">
        <v>2.375</v>
      </c>
      <c r="AX29" s="4"/>
      <c r="AY29" s="4"/>
      <c r="AZ29" s="4"/>
      <c r="BA29" s="3">
        <f>0.5*1</f>
        <v>0.5</v>
      </c>
      <c r="BB29" s="4"/>
      <c r="BC29" s="4" t="s">
        <v>159</v>
      </c>
      <c r="BD29" s="4"/>
      <c r="BE29" s="4"/>
      <c r="BF29" s="4"/>
      <c r="BG29" s="4"/>
      <c r="BH29" s="4"/>
      <c r="BI29" s="4"/>
      <c r="BJ29" s="11">
        <v>3411.5</v>
      </c>
      <c r="BK29" s="4"/>
      <c r="BL29" s="3">
        <v>5.1249999999999997E-2</v>
      </c>
      <c r="BM29" s="4"/>
      <c r="BN29" s="4" t="s">
        <v>157</v>
      </c>
      <c r="BO29" s="4"/>
      <c r="BP29" s="4">
        <v>10.5</v>
      </c>
      <c r="BQ29" s="4"/>
      <c r="BR29" s="4" t="s">
        <v>157</v>
      </c>
      <c r="BS29" s="4"/>
      <c r="BT29" s="3">
        <v>0.58499999999999996</v>
      </c>
      <c r="BU29" s="4"/>
      <c r="BV29" s="4"/>
      <c r="BW29" s="4"/>
      <c r="BX29" s="4"/>
      <c r="BY29" s="4"/>
      <c r="BZ29" s="4" t="s">
        <v>169</v>
      </c>
      <c r="CA29" s="4"/>
      <c r="CB29" s="3">
        <f t="shared" si="10"/>
        <v>5.0000000000000001E-3</v>
      </c>
      <c r="CC29" s="4"/>
      <c r="CD29" s="4">
        <v>633.5</v>
      </c>
      <c r="CE29" s="4">
        <v>388.58333299999998</v>
      </c>
      <c r="CF29" s="4">
        <v>60.333333000000003</v>
      </c>
      <c r="CG29" s="4"/>
      <c r="CH29" s="4"/>
      <c r="CI29" s="4" t="s">
        <v>157</v>
      </c>
      <c r="CJ29" s="4">
        <v>15.416667</v>
      </c>
      <c r="CK29" s="4">
        <v>60.333333000000003</v>
      </c>
      <c r="CL29" s="4">
        <v>428.33333299999998</v>
      </c>
      <c r="CM29" s="4" t="s">
        <v>160</v>
      </c>
      <c r="CN29" s="4" t="s">
        <v>161</v>
      </c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 t="s">
        <v>162</v>
      </c>
      <c r="DL29" s="4"/>
      <c r="DM29" s="4"/>
      <c r="DN29" s="4"/>
      <c r="DO29" s="4"/>
      <c r="DP29" s="4"/>
      <c r="DQ29" s="4"/>
      <c r="DR29" s="3" t="s">
        <v>163</v>
      </c>
      <c r="DS29" s="4" t="s">
        <v>164</v>
      </c>
      <c r="DT29" s="3">
        <v>0</v>
      </c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 t="s">
        <v>164</v>
      </c>
      <c r="ES29" s="4" t="s">
        <v>165</v>
      </c>
      <c r="ET29" s="3">
        <f t="shared" si="3"/>
        <v>0</v>
      </c>
      <c r="EU29" s="4" t="s">
        <v>162</v>
      </c>
      <c r="EV29" s="4"/>
      <c r="EW29" s="4"/>
      <c r="EX29" s="4"/>
      <c r="EY29" s="4" t="s">
        <v>166</v>
      </c>
      <c r="EZ29" s="4"/>
      <c r="FA29" s="4"/>
      <c r="FB29" s="4"/>
      <c r="FC29" s="4"/>
      <c r="FD29" s="3" t="s">
        <v>163</v>
      </c>
      <c r="FE29" s="3" t="s">
        <v>163</v>
      </c>
      <c r="FF29" s="3" t="s">
        <v>163</v>
      </c>
      <c r="FG29" s="3" t="s">
        <v>163</v>
      </c>
      <c r="FH29" s="4"/>
      <c r="FI29" s="4" t="s">
        <v>181</v>
      </c>
      <c r="FJ29" s="4">
        <v>5.983333</v>
      </c>
      <c r="FK29" s="4">
        <v>59.038333000000002</v>
      </c>
    </row>
    <row r="30" spans="1:167" x14ac:dyDescent="0.25">
      <c r="A30" s="13">
        <v>18281</v>
      </c>
      <c r="B30" s="13" t="s">
        <v>203</v>
      </c>
      <c r="C30" s="4" t="s">
        <v>204</v>
      </c>
      <c r="D30" s="4"/>
      <c r="E30" s="1" t="s">
        <v>841</v>
      </c>
      <c r="F30" s="1"/>
      <c r="G30" s="1" t="s">
        <v>831</v>
      </c>
      <c r="H30" s="1" t="s">
        <v>825</v>
      </c>
      <c r="I30" s="1" t="s">
        <v>826</v>
      </c>
      <c r="J30" s="9" t="s">
        <v>838</v>
      </c>
      <c r="K30" s="9" t="s">
        <v>840</v>
      </c>
      <c r="L30" s="10">
        <v>689113</v>
      </c>
      <c r="M30" s="10">
        <v>5015264</v>
      </c>
      <c r="N30" s="15" t="s">
        <v>831</v>
      </c>
      <c r="O30" s="15" t="s">
        <v>831</v>
      </c>
      <c r="P30" s="4">
        <v>320.21666699999997</v>
      </c>
      <c r="Q30" s="4">
        <v>3.1666669999999999</v>
      </c>
      <c r="R30" s="3">
        <v>1043.666667</v>
      </c>
      <c r="S30" s="4">
        <v>0.16666700000000001</v>
      </c>
      <c r="T30" s="4">
        <v>2.6549999999999998</v>
      </c>
      <c r="U30" s="4">
        <v>7.016667</v>
      </c>
      <c r="V30" s="4">
        <v>295.33333299999998</v>
      </c>
      <c r="W30" s="4"/>
      <c r="X30" s="4">
        <v>14.316667000000001</v>
      </c>
      <c r="Y30" s="4">
        <v>421.23333300000002</v>
      </c>
      <c r="Z30" s="4">
        <v>0.12225</v>
      </c>
      <c r="AA30" s="3">
        <f t="shared" si="0"/>
        <v>0.15717682499999999</v>
      </c>
      <c r="AB30" s="4">
        <v>7.5572499999999998</v>
      </c>
      <c r="AC30" s="4">
        <v>7.4</v>
      </c>
      <c r="AD30" s="3">
        <f t="shared" si="1"/>
        <v>32.771640000000005</v>
      </c>
      <c r="AE30" s="4">
        <v>4.0625000000000001E-2</v>
      </c>
      <c r="AF30" s="3">
        <f t="shared" si="9"/>
        <v>0.13348156250000001</v>
      </c>
      <c r="AG30" s="4">
        <v>2.4877500000000001</v>
      </c>
      <c r="AH30" s="3">
        <f>0.5*0.01</f>
        <v>5.0000000000000001E-3</v>
      </c>
      <c r="AI30" s="4"/>
      <c r="AJ30" s="4">
        <v>10.045</v>
      </c>
      <c r="AK30" s="3" t="s">
        <v>156</v>
      </c>
      <c r="AL30" s="4" t="s">
        <v>157</v>
      </c>
      <c r="AM30" s="4"/>
      <c r="AN30" s="4"/>
      <c r="AO30" s="4"/>
      <c r="AP30" s="4">
        <v>418.67500000000001</v>
      </c>
      <c r="AQ30" s="4">
        <v>113.2</v>
      </c>
      <c r="AR30" s="4">
        <v>2.2174999999999998</v>
      </c>
      <c r="AS30" s="3">
        <v>32.75</v>
      </c>
      <c r="AT30" s="4">
        <v>41.155000000000001</v>
      </c>
      <c r="AU30" s="4">
        <v>15.57</v>
      </c>
      <c r="AV30" s="4"/>
      <c r="AW30" s="3">
        <v>89.75</v>
      </c>
      <c r="AX30" s="4"/>
      <c r="AY30" s="4"/>
      <c r="AZ30" s="4"/>
      <c r="BA30" s="3">
        <f>0.5*1</f>
        <v>0.5</v>
      </c>
      <c r="BB30" s="4"/>
      <c r="BC30" s="4">
        <v>0.1275</v>
      </c>
      <c r="BD30" s="4"/>
      <c r="BE30" s="4"/>
      <c r="BF30" s="4"/>
      <c r="BG30" s="4"/>
      <c r="BH30" s="4"/>
      <c r="BI30" s="4"/>
      <c r="BJ30" s="11">
        <v>11539.75</v>
      </c>
      <c r="BK30" s="4"/>
      <c r="BL30" s="3">
        <v>2.9000000000000001E-2</v>
      </c>
      <c r="BM30" s="4"/>
      <c r="BN30" s="4" t="s">
        <v>157</v>
      </c>
      <c r="BO30" s="4"/>
      <c r="BP30" s="4">
        <v>59.875</v>
      </c>
      <c r="BQ30" s="4"/>
      <c r="BR30" s="4">
        <v>1.25</v>
      </c>
      <c r="BS30" s="4"/>
      <c r="BT30" s="3">
        <v>0.45500000000000002</v>
      </c>
      <c r="BU30" s="4"/>
      <c r="BV30" s="4"/>
      <c r="BW30" s="4"/>
      <c r="BX30" s="4"/>
      <c r="BY30" s="4"/>
      <c r="BZ30" s="4" t="s">
        <v>169</v>
      </c>
      <c r="CA30" s="4">
        <v>54.166666999999997</v>
      </c>
      <c r="CB30" s="3">
        <f t="shared" si="10"/>
        <v>5.0000000000000001E-3</v>
      </c>
      <c r="CC30" s="4"/>
      <c r="CD30" s="4">
        <v>783.58333300000004</v>
      </c>
      <c r="CE30" s="4">
        <v>785.25</v>
      </c>
      <c r="CF30" s="4">
        <v>12</v>
      </c>
      <c r="CG30" s="4"/>
      <c r="CH30" s="4"/>
      <c r="CI30" s="4" t="s">
        <v>157</v>
      </c>
      <c r="CJ30" s="4">
        <v>17.083333</v>
      </c>
      <c r="CK30" s="4">
        <v>12</v>
      </c>
      <c r="CL30" s="11">
        <v>1368.333333</v>
      </c>
      <c r="CM30" s="4" t="s">
        <v>160</v>
      </c>
      <c r="CN30" s="4" t="s">
        <v>161</v>
      </c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 t="s">
        <v>162</v>
      </c>
      <c r="DL30" s="4"/>
      <c r="DM30" s="4"/>
      <c r="DN30" s="4"/>
      <c r="DO30" s="4"/>
      <c r="DP30" s="4"/>
      <c r="DQ30" s="4"/>
      <c r="DR30" s="3" t="s">
        <v>163</v>
      </c>
      <c r="DS30" s="4" t="s">
        <v>164</v>
      </c>
      <c r="DT30" s="3">
        <v>0</v>
      </c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 t="s">
        <v>164</v>
      </c>
      <c r="ES30" s="4" t="s">
        <v>165</v>
      </c>
      <c r="ET30" s="3">
        <f t="shared" si="3"/>
        <v>0</v>
      </c>
      <c r="EU30" s="4" t="s">
        <v>162</v>
      </c>
      <c r="EV30" s="4"/>
      <c r="EW30" s="4"/>
      <c r="EX30" s="4"/>
      <c r="EY30" s="4" t="s">
        <v>166</v>
      </c>
      <c r="EZ30" s="4"/>
      <c r="FA30" s="4"/>
      <c r="FB30" s="4"/>
      <c r="FC30" s="4"/>
      <c r="FD30" s="3" t="s">
        <v>163</v>
      </c>
      <c r="FE30" s="3" t="s">
        <v>163</v>
      </c>
      <c r="FF30" s="3" t="s">
        <v>163</v>
      </c>
      <c r="FG30" s="3" t="s">
        <v>163</v>
      </c>
      <c r="FH30" s="4"/>
      <c r="FI30" s="4" t="s">
        <v>181</v>
      </c>
      <c r="FJ30" s="4">
        <v>3.75</v>
      </c>
      <c r="FK30" s="4">
        <v>36.630000000000003</v>
      </c>
    </row>
    <row r="31" spans="1:167" x14ac:dyDescent="0.25">
      <c r="A31" s="13">
        <v>18291</v>
      </c>
      <c r="B31" s="13" t="s">
        <v>205</v>
      </c>
      <c r="C31" s="4" t="s">
        <v>206</v>
      </c>
      <c r="D31" s="4"/>
      <c r="E31" s="1" t="s">
        <v>841</v>
      </c>
      <c r="F31" s="1" t="s">
        <v>831</v>
      </c>
      <c r="G31" s="1"/>
      <c r="H31" s="1" t="s">
        <v>825</v>
      </c>
      <c r="I31" s="1" t="s">
        <v>826</v>
      </c>
      <c r="J31" s="9" t="s">
        <v>846</v>
      </c>
      <c r="K31" s="9" t="s">
        <v>840</v>
      </c>
      <c r="L31" s="10">
        <v>543054</v>
      </c>
      <c r="M31" s="10">
        <v>5066372</v>
      </c>
      <c r="N31" s="15" t="s">
        <v>831</v>
      </c>
      <c r="O31" s="15"/>
      <c r="P31" s="4">
        <v>331.72500000000002</v>
      </c>
      <c r="Q31" s="4">
        <v>4.75</v>
      </c>
      <c r="R31" s="3">
        <v>634.5</v>
      </c>
      <c r="S31" s="4">
        <v>0</v>
      </c>
      <c r="T31" s="4">
        <v>1.71</v>
      </c>
      <c r="U31" s="4">
        <v>7.9249999999999998</v>
      </c>
      <c r="V31" s="4">
        <v>209.5</v>
      </c>
      <c r="W31" s="4"/>
      <c r="X31" s="4">
        <v>15.45</v>
      </c>
      <c r="Y31" s="4">
        <v>240.15</v>
      </c>
      <c r="Z31" s="4">
        <v>7.7499999999999999E-2</v>
      </c>
      <c r="AA31" s="3">
        <f t="shared" si="0"/>
        <v>9.9641750000000001E-2</v>
      </c>
      <c r="AB31" s="4">
        <v>0.26100000000000001</v>
      </c>
      <c r="AC31" s="4">
        <v>0.1835</v>
      </c>
      <c r="AD31" s="3">
        <f t="shared" si="1"/>
        <v>0.8126481000000001</v>
      </c>
      <c r="AE31" s="4">
        <f>0.5*0.015</f>
        <v>7.4999999999999997E-3</v>
      </c>
      <c r="AF31" s="3">
        <f t="shared" si="9"/>
        <v>2.4642749999999998E-2</v>
      </c>
      <c r="AG31" s="4">
        <v>0.69350000000000001</v>
      </c>
      <c r="AH31" s="3">
        <f>0.5*0.01</f>
        <v>5.0000000000000001E-3</v>
      </c>
      <c r="AI31" s="4"/>
      <c r="AJ31" s="4">
        <v>0.95450000000000002</v>
      </c>
      <c r="AK31" s="3">
        <v>7.7499999999999999E-3</v>
      </c>
      <c r="AL31" s="4">
        <v>3.4950000000000001</v>
      </c>
      <c r="AM31" s="4"/>
      <c r="AN31" s="4"/>
      <c r="AO31" s="4"/>
      <c r="AP31" s="4">
        <v>407.8</v>
      </c>
      <c r="AQ31" s="4">
        <v>57.424999999999997</v>
      </c>
      <c r="AR31" s="4" t="s">
        <v>157</v>
      </c>
      <c r="AS31" s="3">
        <v>1.85</v>
      </c>
      <c r="AT31" s="4">
        <v>23.524999999999999</v>
      </c>
      <c r="AU31" s="4">
        <v>50.76</v>
      </c>
      <c r="AV31" s="4"/>
      <c r="AW31" s="3">
        <v>2.4249999999999998</v>
      </c>
      <c r="AX31" s="4"/>
      <c r="AY31" s="4"/>
      <c r="AZ31" s="4"/>
      <c r="BA31" s="3">
        <f>0.5*1</f>
        <v>0.5</v>
      </c>
      <c r="BB31" s="4"/>
      <c r="BC31" s="4">
        <v>0.125</v>
      </c>
      <c r="BD31" s="4"/>
      <c r="BE31" s="4"/>
      <c r="BF31" s="4"/>
      <c r="BG31" s="4"/>
      <c r="BH31" s="4"/>
      <c r="BI31" s="4"/>
      <c r="BJ31" s="4">
        <v>142</v>
      </c>
      <c r="BK31" s="4"/>
      <c r="BL31" s="3">
        <f t="shared" ref="BL31:BL40" si="14">0.5*0.01</f>
        <v>5.0000000000000001E-3</v>
      </c>
      <c r="BM31" s="4"/>
      <c r="BN31" s="4" t="s">
        <v>157</v>
      </c>
      <c r="BO31" s="4"/>
      <c r="BP31" s="4">
        <v>74.5</v>
      </c>
      <c r="BQ31" s="4"/>
      <c r="BR31" s="4">
        <v>1.125</v>
      </c>
      <c r="BS31" s="4"/>
      <c r="BT31" s="3">
        <f t="shared" ref="BT31:BT40" si="15">0.5*0.01</f>
        <v>5.0000000000000001E-3</v>
      </c>
      <c r="BU31" s="4"/>
      <c r="BV31" s="4"/>
      <c r="BW31" s="4"/>
      <c r="BX31" s="4"/>
      <c r="BY31" s="4"/>
      <c r="BZ31" s="4" t="s">
        <v>169</v>
      </c>
      <c r="CA31" s="4"/>
      <c r="CB31" s="3">
        <f t="shared" si="10"/>
        <v>5.0000000000000001E-3</v>
      </c>
      <c r="CC31" s="4"/>
      <c r="CD31" s="4">
        <v>730</v>
      </c>
      <c r="CE31" s="4">
        <v>685</v>
      </c>
      <c r="CF31" s="4">
        <v>2.875</v>
      </c>
      <c r="CG31" s="4"/>
      <c r="CH31" s="4"/>
      <c r="CI31" s="4" t="s">
        <v>157</v>
      </c>
      <c r="CJ31" s="4">
        <v>81.25</v>
      </c>
      <c r="CK31" s="4">
        <v>2.875</v>
      </c>
      <c r="CL31" s="4">
        <v>42.5</v>
      </c>
      <c r="CM31" s="4" t="s">
        <v>160</v>
      </c>
      <c r="CN31" s="4" t="s">
        <v>161</v>
      </c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 t="s">
        <v>162</v>
      </c>
      <c r="DL31" s="4"/>
      <c r="DM31" s="4"/>
      <c r="DN31" s="4"/>
      <c r="DO31" s="4"/>
      <c r="DP31" s="4"/>
      <c r="DQ31" s="4"/>
      <c r="DR31" s="3" t="s">
        <v>163</v>
      </c>
      <c r="DS31" s="4" t="s">
        <v>164</v>
      </c>
      <c r="DT31" s="3">
        <v>0</v>
      </c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 t="s">
        <v>164</v>
      </c>
      <c r="ES31" s="4" t="s">
        <v>165</v>
      </c>
      <c r="ET31" s="3">
        <f t="shared" si="3"/>
        <v>0</v>
      </c>
      <c r="EU31" s="4" t="s">
        <v>162</v>
      </c>
      <c r="EV31" s="4"/>
      <c r="EW31" s="4"/>
      <c r="EX31" s="4"/>
      <c r="EY31" s="4" t="s">
        <v>166</v>
      </c>
      <c r="EZ31" s="4"/>
      <c r="FA31" s="4"/>
      <c r="FB31" s="4"/>
      <c r="FC31" s="4"/>
      <c r="FD31" s="3" t="s">
        <v>163</v>
      </c>
      <c r="FE31" s="3" t="s">
        <v>163</v>
      </c>
      <c r="FF31" s="3" t="s">
        <v>163</v>
      </c>
      <c r="FG31" s="3" t="s">
        <v>163</v>
      </c>
      <c r="FH31" s="4"/>
      <c r="FI31" s="4">
        <v>0.91249999999999998</v>
      </c>
      <c r="FJ31" s="4">
        <v>8.15</v>
      </c>
      <c r="FK31" s="4">
        <v>82.072500000000005</v>
      </c>
    </row>
    <row r="32" spans="1:167" x14ac:dyDescent="0.25">
      <c r="A32" s="13">
        <v>18311</v>
      </c>
      <c r="B32" s="13" t="s">
        <v>207</v>
      </c>
      <c r="C32" s="4" t="s">
        <v>208</v>
      </c>
      <c r="D32" s="4"/>
      <c r="E32" s="1" t="s">
        <v>830</v>
      </c>
      <c r="F32" s="1" t="s">
        <v>831</v>
      </c>
      <c r="G32" s="1"/>
      <c r="H32" s="1" t="s">
        <v>825</v>
      </c>
      <c r="I32" s="1" t="s">
        <v>826</v>
      </c>
      <c r="J32" s="9" t="s">
        <v>846</v>
      </c>
      <c r="K32" s="9" t="s">
        <v>840</v>
      </c>
      <c r="L32" s="10">
        <v>511101</v>
      </c>
      <c r="M32" s="10">
        <v>5068617</v>
      </c>
      <c r="N32" s="15" t="s">
        <v>831</v>
      </c>
      <c r="O32" s="15" t="s">
        <v>831</v>
      </c>
      <c r="P32" s="4">
        <v>284.183333</v>
      </c>
      <c r="Q32" s="4">
        <v>5.5</v>
      </c>
      <c r="R32" s="3">
        <v>739</v>
      </c>
      <c r="S32" s="4">
        <v>0</v>
      </c>
      <c r="T32" s="4">
        <v>0.87416700000000003</v>
      </c>
      <c r="U32" s="4">
        <v>7.5833329999999997</v>
      </c>
      <c r="V32" s="4">
        <v>230.66666699999999</v>
      </c>
      <c r="W32" s="4"/>
      <c r="X32" s="4">
        <v>16.149999999999999</v>
      </c>
      <c r="Y32" s="4">
        <v>240.1</v>
      </c>
      <c r="Z32" s="4">
        <v>1.907</v>
      </c>
      <c r="AA32" s="3">
        <f t="shared" si="0"/>
        <v>2.4518299000000003</v>
      </c>
      <c r="AB32" s="4">
        <v>2.8570000000000002</v>
      </c>
      <c r="AC32" s="4">
        <v>0.95574999999999999</v>
      </c>
      <c r="AD32" s="3">
        <f t="shared" si="1"/>
        <v>4.2326344499999999</v>
      </c>
      <c r="AE32" s="4">
        <f>0.5*0.015</f>
        <v>7.4999999999999997E-3</v>
      </c>
      <c r="AF32" s="3">
        <f t="shared" si="9"/>
        <v>2.4642749999999998E-2</v>
      </c>
      <c r="AG32" s="4">
        <v>0.69299999999999995</v>
      </c>
      <c r="AH32" s="3">
        <f>0.5*0.01</f>
        <v>5.0000000000000001E-3</v>
      </c>
      <c r="AI32" s="4"/>
      <c r="AJ32" s="4">
        <v>3.55</v>
      </c>
      <c r="AK32" s="3">
        <v>2.0625000000000001E-2</v>
      </c>
      <c r="AL32" s="4">
        <v>2.5049999999999999</v>
      </c>
      <c r="AM32" s="4"/>
      <c r="AN32" s="4"/>
      <c r="AO32" s="4"/>
      <c r="AP32" s="4">
        <v>327.85</v>
      </c>
      <c r="AQ32" s="4">
        <v>51.924999999999997</v>
      </c>
      <c r="AR32" s="4">
        <v>1.6267499999999999</v>
      </c>
      <c r="AS32" s="3">
        <v>24.25</v>
      </c>
      <c r="AT32" s="4">
        <v>22.172499999999999</v>
      </c>
      <c r="AU32" s="4">
        <v>68.694999999999993</v>
      </c>
      <c r="AV32" s="4"/>
      <c r="AW32" s="3" t="s">
        <v>158</v>
      </c>
      <c r="AX32" s="4"/>
      <c r="AY32" s="4"/>
      <c r="AZ32" s="4"/>
      <c r="BA32" s="3">
        <v>12.25</v>
      </c>
      <c r="BB32" s="4"/>
      <c r="BC32" s="4">
        <v>0.45850000000000002</v>
      </c>
      <c r="BD32" s="4"/>
      <c r="BE32" s="4"/>
      <c r="BF32" s="4"/>
      <c r="BG32" s="4"/>
      <c r="BH32" s="4"/>
      <c r="BI32" s="4"/>
      <c r="BJ32" s="4">
        <v>23.125</v>
      </c>
      <c r="BK32" s="4"/>
      <c r="BL32" s="3">
        <f t="shared" si="14"/>
        <v>5.0000000000000001E-3</v>
      </c>
      <c r="BM32" s="4"/>
      <c r="BN32" s="4" t="s">
        <v>157</v>
      </c>
      <c r="BO32" s="4"/>
      <c r="BP32" s="4" t="s">
        <v>157</v>
      </c>
      <c r="BQ32" s="4"/>
      <c r="BR32" s="4" t="s">
        <v>157</v>
      </c>
      <c r="BS32" s="4"/>
      <c r="BT32" s="3">
        <f t="shared" si="15"/>
        <v>5.0000000000000001E-3</v>
      </c>
      <c r="BU32" s="4"/>
      <c r="BV32" s="4"/>
      <c r="BW32" s="4"/>
      <c r="BX32" s="4"/>
      <c r="BY32" s="4"/>
      <c r="BZ32" s="4" t="s">
        <v>169</v>
      </c>
      <c r="CA32" s="4">
        <v>33.333333000000003</v>
      </c>
      <c r="CB32" s="3">
        <f t="shared" si="10"/>
        <v>5.0000000000000001E-3</v>
      </c>
      <c r="CC32" s="4"/>
      <c r="CD32" s="4">
        <v>118.416667</v>
      </c>
      <c r="CE32" s="4">
        <v>171.91666699999999</v>
      </c>
      <c r="CF32" s="4">
        <v>418.2</v>
      </c>
      <c r="CG32" s="4"/>
      <c r="CH32" s="4"/>
      <c r="CI32" s="4" t="s">
        <v>157</v>
      </c>
      <c r="CJ32" s="4"/>
      <c r="CK32" s="4">
        <v>581.83333300000004</v>
      </c>
      <c r="CL32" s="4">
        <v>33.333333000000003</v>
      </c>
      <c r="CM32" s="4" t="s">
        <v>160</v>
      </c>
      <c r="CN32" s="4" t="s">
        <v>161</v>
      </c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 t="s">
        <v>162</v>
      </c>
      <c r="DL32" s="4"/>
      <c r="DM32" s="4"/>
      <c r="DN32" s="4"/>
      <c r="DO32" s="4"/>
      <c r="DP32" s="4"/>
      <c r="DQ32" s="4"/>
      <c r="DR32" s="3" t="s">
        <v>163</v>
      </c>
      <c r="DS32" s="4" t="s">
        <v>164</v>
      </c>
      <c r="DT32" s="3">
        <v>0</v>
      </c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 t="s">
        <v>164</v>
      </c>
      <c r="ES32" s="4" t="s">
        <v>165</v>
      </c>
      <c r="ET32" s="3">
        <f t="shared" si="3"/>
        <v>0</v>
      </c>
      <c r="EU32" s="4" t="s">
        <v>162</v>
      </c>
      <c r="EV32" s="4"/>
      <c r="EW32" s="4"/>
      <c r="EX32" s="4"/>
      <c r="EY32" s="4" t="s">
        <v>166</v>
      </c>
      <c r="EZ32" s="4"/>
      <c r="FA32" s="4"/>
      <c r="FB32" s="4"/>
      <c r="FC32" s="4"/>
      <c r="FD32" s="3" t="s">
        <v>163</v>
      </c>
      <c r="FE32" s="3" t="s">
        <v>163</v>
      </c>
      <c r="FF32" s="3" t="s">
        <v>163</v>
      </c>
      <c r="FG32" s="3" t="s">
        <v>163</v>
      </c>
      <c r="FH32" s="4"/>
      <c r="FI32" s="4">
        <v>1.2083330000000001</v>
      </c>
      <c r="FJ32" s="4">
        <v>6.35</v>
      </c>
      <c r="FK32" s="4">
        <v>64.569999999999993</v>
      </c>
    </row>
    <row r="33" spans="1:167" x14ac:dyDescent="0.25">
      <c r="A33" s="13">
        <v>18321</v>
      </c>
      <c r="B33" s="13" t="s">
        <v>209</v>
      </c>
      <c r="C33" s="4" t="s">
        <v>210</v>
      </c>
      <c r="D33" s="4" t="s">
        <v>211</v>
      </c>
      <c r="E33" s="1" t="s">
        <v>841</v>
      </c>
      <c r="F33" s="1"/>
      <c r="G33" s="1"/>
      <c r="H33" s="1" t="s">
        <v>825</v>
      </c>
      <c r="I33" s="1" t="s">
        <v>826</v>
      </c>
      <c r="J33" s="9" t="s">
        <v>846</v>
      </c>
      <c r="K33" s="9" t="s">
        <v>847</v>
      </c>
      <c r="L33" s="10">
        <v>503442</v>
      </c>
      <c r="M33" s="10">
        <v>5096049</v>
      </c>
      <c r="N33" s="15" t="s">
        <v>831</v>
      </c>
      <c r="O33" s="15"/>
      <c r="P33" s="4">
        <v>184.17500000000001</v>
      </c>
      <c r="Q33" s="4">
        <v>12</v>
      </c>
      <c r="R33" s="3">
        <v>479</v>
      </c>
      <c r="S33" s="4">
        <v>0</v>
      </c>
      <c r="T33" s="4">
        <v>1.3425</v>
      </c>
      <c r="U33" s="4">
        <v>7.5250000000000004</v>
      </c>
      <c r="V33" s="4">
        <v>232</v>
      </c>
      <c r="W33" s="4"/>
      <c r="X33" s="4">
        <v>13.3</v>
      </c>
      <c r="Y33" s="4">
        <v>240.6</v>
      </c>
      <c r="Z33" s="4">
        <v>3.7374999999999999E-2</v>
      </c>
      <c r="AA33" s="3">
        <f t="shared" si="0"/>
        <v>4.80530375E-2</v>
      </c>
      <c r="AB33" s="4">
        <v>0.27324999999999999</v>
      </c>
      <c r="AC33" s="4">
        <v>0.23624999999999999</v>
      </c>
      <c r="AD33" s="3">
        <f t="shared" si="1"/>
        <v>1.04625675</v>
      </c>
      <c r="AE33" s="4">
        <f>0.5*0.015</f>
        <v>7.4999999999999997E-3</v>
      </c>
      <c r="AF33" s="3">
        <f t="shared" si="9"/>
        <v>2.4642749999999998E-2</v>
      </c>
      <c r="AG33" s="4">
        <v>0.1525</v>
      </c>
      <c r="AH33" s="3">
        <f>0.5*0.01</f>
        <v>5.0000000000000001E-3</v>
      </c>
      <c r="AI33" s="4"/>
      <c r="AJ33" s="4">
        <v>0.42375000000000002</v>
      </c>
      <c r="AK33" s="3">
        <v>3.4000000000000002E-2</v>
      </c>
      <c r="AL33" s="4">
        <v>5.1775000000000002</v>
      </c>
      <c r="AM33" s="4" t="s">
        <v>157</v>
      </c>
      <c r="AN33" s="4" t="s">
        <v>155</v>
      </c>
      <c r="AO33" s="4">
        <v>0.16250000000000001</v>
      </c>
      <c r="AP33" s="4">
        <v>226.17500000000001</v>
      </c>
      <c r="AQ33" s="4">
        <v>46.7</v>
      </c>
      <c r="AR33" s="4">
        <v>1.5409999999999999</v>
      </c>
      <c r="AS33" s="3">
        <v>5.4749999999999996</v>
      </c>
      <c r="AT33" s="4">
        <v>15.03</v>
      </c>
      <c r="AU33" s="4">
        <v>7.3970000000000002</v>
      </c>
      <c r="AV33" s="4"/>
      <c r="AW33" s="3">
        <v>8.75</v>
      </c>
      <c r="AX33" s="4" t="s">
        <v>169</v>
      </c>
      <c r="AY33" s="4" t="s">
        <v>169</v>
      </c>
      <c r="AZ33" s="4">
        <v>2.2799999999999998</v>
      </c>
      <c r="BA33" s="3">
        <v>1.625</v>
      </c>
      <c r="BB33" s="4">
        <v>1.625</v>
      </c>
      <c r="BC33" s="4" t="s">
        <v>159</v>
      </c>
      <c r="BD33" s="4">
        <v>4.2725</v>
      </c>
      <c r="BE33" s="4"/>
      <c r="BF33" s="4"/>
      <c r="BG33" s="4"/>
      <c r="BH33" s="4"/>
      <c r="BI33" s="4">
        <v>48.75</v>
      </c>
      <c r="BJ33" s="4">
        <v>34.375</v>
      </c>
      <c r="BK33" s="4"/>
      <c r="BL33" s="3">
        <f t="shared" si="14"/>
        <v>5.0000000000000001E-3</v>
      </c>
      <c r="BM33" s="4" t="s">
        <v>155</v>
      </c>
      <c r="BN33" s="4" t="s">
        <v>157</v>
      </c>
      <c r="BO33" s="4">
        <v>1.625</v>
      </c>
      <c r="BP33" s="4">
        <v>117.75</v>
      </c>
      <c r="BQ33" s="4">
        <v>118.5</v>
      </c>
      <c r="BR33" s="4">
        <v>1</v>
      </c>
      <c r="BS33" s="4">
        <v>2.75</v>
      </c>
      <c r="BT33" s="3">
        <f t="shared" si="15"/>
        <v>5.0000000000000001E-3</v>
      </c>
      <c r="BU33" s="4">
        <v>4.7750000000000004</v>
      </c>
      <c r="BV33" s="4"/>
      <c r="BW33" s="4">
        <v>3.875</v>
      </c>
      <c r="BX33" s="4">
        <v>1.4937499999999999</v>
      </c>
      <c r="BY33" s="4"/>
      <c r="BZ33" s="4" t="s">
        <v>169</v>
      </c>
      <c r="CA33" s="4">
        <v>28.25</v>
      </c>
      <c r="CB33" s="3">
        <v>0.03</v>
      </c>
      <c r="CC33" s="4">
        <v>0.25</v>
      </c>
      <c r="CD33" s="4">
        <v>772.5</v>
      </c>
      <c r="CE33" s="4">
        <v>535.125</v>
      </c>
      <c r="CF33" s="4">
        <v>505</v>
      </c>
      <c r="CG33" s="4">
        <v>2.875</v>
      </c>
      <c r="CH33" s="4"/>
      <c r="CI33" s="4">
        <v>112.875</v>
      </c>
      <c r="CJ33" s="4"/>
      <c r="CK33" s="4">
        <v>617.5</v>
      </c>
      <c r="CL33" s="4">
        <v>187.5</v>
      </c>
      <c r="CM33" s="4" t="s">
        <v>160</v>
      </c>
      <c r="CN33" s="4" t="s">
        <v>161</v>
      </c>
      <c r="CO33" s="4"/>
      <c r="CP33" s="4"/>
      <c r="CQ33" s="4"/>
      <c r="CR33" s="4"/>
      <c r="CS33" s="4"/>
      <c r="CT33" s="4"/>
      <c r="CU33" s="4" t="s">
        <v>170</v>
      </c>
      <c r="CV33" s="4"/>
      <c r="CW33" s="3">
        <v>1.6E-2</v>
      </c>
      <c r="CX33" s="4"/>
      <c r="CY33" s="4"/>
      <c r="CZ33" s="4" t="s">
        <v>157</v>
      </c>
      <c r="DA33" s="4" t="s">
        <v>171</v>
      </c>
      <c r="DB33" s="4" t="s">
        <v>172</v>
      </c>
      <c r="DC33" s="4" t="s">
        <v>173</v>
      </c>
      <c r="DD33" s="4" t="s">
        <v>174</v>
      </c>
      <c r="DE33" s="4" t="s">
        <v>170</v>
      </c>
      <c r="DF33" s="4"/>
      <c r="DG33" s="4"/>
      <c r="DH33" s="4"/>
      <c r="DI33" s="4"/>
      <c r="DJ33" s="4"/>
      <c r="DK33" s="4" t="s">
        <v>162</v>
      </c>
      <c r="DL33" s="4"/>
      <c r="DM33" s="4"/>
      <c r="DN33" s="4"/>
      <c r="DO33" s="4" t="s">
        <v>175</v>
      </c>
      <c r="DP33" s="4"/>
      <c r="DQ33" s="4"/>
      <c r="DR33" s="3" t="s">
        <v>163</v>
      </c>
      <c r="DS33" s="4" t="s">
        <v>164</v>
      </c>
      <c r="DT33" s="3">
        <v>0</v>
      </c>
      <c r="DU33" s="3" t="s">
        <v>156</v>
      </c>
      <c r="DV33" s="3" t="s">
        <v>155</v>
      </c>
      <c r="DW33" s="4" t="s">
        <v>176</v>
      </c>
      <c r="DX33" s="4"/>
      <c r="DY33" s="4"/>
      <c r="DZ33" s="4"/>
      <c r="EA33" s="4"/>
      <c r="EB33" s="4"/>
      <c r="EC33" s="4"/>
      <c r="ED33" s="4"/>
      <c r="EE33" s="3" t="s">
        <v>154</v>
      </c>
      <c r="EF33" s="4"/>
      <c r="EG33" s="4"/>
      <c r="EH33" s="4"/>
      <c r="EI33" s="4"/>
      <c r="EJ33" s="4"/>
      <c r="EK33" s="4"/>
      <c r="EL33" s="4"/>
      <c r="EM33" s="4"/>
      <c r="EN33" s="3" t="s">
        <v>180</v>
      </c>
      <c r="EO33" s="4"/>
      <c r="EP33" s="4"/>
      <c r="EQ33" s="3" t="s">
        <v>180</v>
      </c>
      <c r="ER33" s="4" t="s">
        <v>164</v>
      </c>
      <c r="ES33" s="4" t="s">
        <v>165</v>
      </c>
      <c r="ET33" s="3">
        <f t="shared" si="3"/>
        <v>0</v>
      </c>
      <c r="EU33" s="4" t="s">
        <v>162</v>
      </c>
      <c r="EV33" s="4"/>
      <c r="EW33" s="4"/>
      <c r="EX33" s="4" t="s">
        <v>161</v>
      </c>
      <c r="EY33" s="4" t="s">
        <v>166</v>
      </c>
      <c r="EZ33" s="4"/>
      <c r="FA33" s="4" t="s">
        <v>157</v>
      </c>
      <c r="FB33" s="4"/>
      <c r="FC33" s="4"/>
      <c r="FD33" s="3" t="s">
        <v>163</v>
      </c>
      <c r="FE33" s="3" t="s">
        <v>163</v>
      </c>
      <c r="FF33" s="3" t="s">
        <v>163</v>
      </c>
      <c r="FG33" s="3" t="s">
        <v>163</v>
      </c>
      <c r="FH33" s="4"/>
      <c r="FI33" s="4">
        <v>1.95</v>
      </c>
      <c r="FJ33" s="4">
        <v>6</v>
      </c>
      <c r="FK33" s="4">
        <v>57.67</v>
      </c>
    </row>
    <row r="34" spans="1:167" x14ac:dyDescent="0.25">
      <c r="A34" s="13">
        <v>18322</v>
      </c>
      <c r="B34" s="13" t="s">
        <v>519</v>
      </c>
      <c r="C34" s="4" t="s">
        <v>520</v>
      </c>
      <c r="D34" s="4"/>
      <c r="E34" s="1" t="s">
        <v>829</v>
      </c>
      <c r="F34" s="1"/>
      <c r="G34" s="1"/>
      <c r="H34" s="1" t="s">
        <v>825</v>
      </c>
      <c r="I34" s="1" t="s">
        <v>826</v>
      </c>
      <c r="J34" s="9" t="s">
        <v>846</v>
      </c>
      <c r="K34" s="9" t="s">
        <v>847</v>
      </c>
      <c r="L34" s="10">
        <v>572455</v>
      </c>
      <c r="M34" s="10">
        <v>5057414</v>
      </c>
      <c r="N34" s="15" t="s">
        <v>831</v>
      </c>
      <c r="O34" s="15"/>
      <c r="P34" s="4">
        <v>209.92500000000001</v>
      </c>
      <c r="Q34" s="4">
        <v>2.25</v>
      </c>
      <c r="R34" s="3">
        <v>375</v>
      </c>
      <c r="S34" s="4">
        <v>0</v>
      </c>
      <c r="T34" s="4">
        <v>0.59250000000000003</v>
      </c>
      <c r="U34" s="4">
        <v>7.7249999999999996</v>
      </c>
      <c r="V34" s="4">
        <v>209.5</v>
      </c>
      <c r="W34" s="4"/>
      <c r="X34" s="4">
        <v>13</v>
      </c>
      <c r="Y34" s="4">
        <v>184.42500000000001</v>
      </c>
      <c r="Z34" s="4">
        <v>4.5249999999999999E-2</v>
      </c>
      <c r="AA34" s="3">
        <f t="shared" si="0"/>
        <v>5.8177924999999998E-2</v>
      </c>
      <c r="AB34" s="4">
        <v>1.4452499999999999</v>
      </c>
      <c r="AC34" s="4">
        <v>1.4</v>
      </c>
      <c r="AD34" s="3">
        <f t="shared" si="1"/>
        <v>6.2000400000000004</v>
      </c>
      <c r="AE34" s="4">
        <f>0.5*0.015</f>
        <v>7.4999999999999997E-3</v>
      </c>
      <c r="AF34" s="3">
        <f t="shared" si="9"/>
        <v>2.4642749999999998E-2</v>
      </c>
      <c r="AG34" s="4">
        <v>0.62224999999999997</v>
      </c>
      <c r="AH34" s="3">
        <v>0.02</v>
      </c>
      <c r="AI34" s="4"/>
      <c r="AJ34" s="4">
        <v>2.0674999999999999</v>
      </c>
      <c r="AK34" s="3">
        <v>7.3499999999999996E-2</v>
      </c>
      <c r="AL34" s="4">
        <v>2.2324999999999999</v>
      </c>
      <c r="AM34" s="4"/>
      <c r="AN34" s="4"/>
      <c r="AO34" s="4"/>
      <c r="AP34" s="4">
        <v>255.07499999999999</v>
      </c>
      <c r="AQ34" s="4">
        <v>57.674999999999997</v>
      </c>
      <c r="AR34" s="4">
        <v>3.3005</v>
      </c>
      <c r="AS34" s="3">
        <v>2.5</v>
      </c>
      <c r="AT34" s="4">
        <v>9.8755000000000006</v>
      </c>
      <c r="AU34" s="4">
        <v>5.2050000000000001</v>
      </c>
      <c r="AV34" s="4"/>
      <c r="AW34" s="3">
        <v>9.1750000000000007</v>
      </c>
      <c r="AX34" s="4"/>
      <c r="AY34" s="4"/>
      <c r="AZ34" s="4"/>
      <c r="BA34" s="3">
        <f>0.5*1</f>
        <v>0.5</v>
      </c>
      <c r="BB34" s="4"/>
      <c r="BC34" s="4">
        <v>0.12025</v>
      </c>
      <c r="BD34" s="4"/>
      <c r="BE34" s="4"/>
      <c r="BF34" s="4"/>
      <c r="BG34" s="4"/>
      <c r="BH34" s="4"/>
      <c r="BI34" s="4"/>
      <c r="BJ34" s="4">
        <v>13.875</v>
      </c>
      <c r="BK34" s="4"/>
      <c r="BL34" s="3">
        <f t="shared" si="14"/>
        <v>5.0000000000000001E-3</v>
      </c>
      <c r="BM34" s="4"/>
      <c r="BN34" s="4" t="s">
        <v>157</v>
      </c>
      <c r="BO34" s="4"/>
      <c r="BP34" s="4" t="s">
        <v>157</v>
      </c>
      <c r="BQ34" s="4"/>
      <c r="BR34" s="4" t="s">
        <v>157</v>
      </c>
      <c r="BS34" s="4"/>
      <c r="BT34" s="3">
        <f t="shared" si="15"/>
        <v>5.0000000000000001E-3</v>
      </c>
      <c r="BU34" s="4"/>
      <c r="BV34" s="4"/>
      <c r="BW34" s="4"/>
      <c r="BX34" s="4"/>
      <c r="BY34" s="4"/>
      <c r="BZ34" s="4">
        <v>30.75</v>
      </c>
      <c r="CA34" s="4"/>
      <c r="CB34" s="3">
        <f t="shared" ref="CB34:CB40" si="16">0.5*0.01</f>
        <v>5.0000000000000001E-3</v>
      </c>
      <c r="CC34" s="4"/>
      <c r="CD34" s="4">
        <v>825</v>
      </c>
      <c r="CE34" s="4">
        <v>527.625</v>
      </c>
      <c r="CF34" s="12">
        <v>1265</v>
      </c>
      <c r="CG34" s="4"/>
      <c r="CH34" s="4"/>
      <c r="CI34" s="4">
        <v>175</v>
      </c>
      <c r="CJ34" s="4"/>
      <c r="CK34" s="12">
        <v>1440</v>
      </c>
      <c r="CL34" s="4">
        <v>25</v>
      </c>
      <c r="CM34" s="4" t="s">
        <v>160</v>
      </c>
      <c r="CN34" s="4" t="s">
        <v>161</v>
      </c>
      <c r="CO34" s="4"/>
      <c r="CP34" s="4"/>
      <c r="CQ34" s="4"/>
      <c r="CR34" s="4"/>
      <c r="CS34" s="4"/>
      <c r="CT34" s="4"/>
      <c r="CU34" s="4"/>
      <c r="CV34" s="4"/>
      <c r="CW34" s="3" t="s">
        <v>180</v>
      </c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>
        <v>0.9325</v>
      </c>
      <c r="DL34" s="4"/>
      <c r="DM34" s="4"/>
      <c r="DN34" s="4"/>
      <c r="DO34" s="4"/>
      <c r="DP34" s="4"/>
      <c r="DQ34" s="4"/>
      <c r="DR34" s="4"/>
      <c r="DS34" s="4" t="s">
        <v>164</v>
      </c>
      <c r="DT34" s="4"/>
      <c r="DU34" s="3" t="s">
        <v>156</v>
      </c>
      <c r="DV34" s="3" t="s">
        <v>155</v>
      </c>
      <c r="DW34" s="4"/>
      <c r="DX34" s="4"/>
      <c r="DY34" s="4"/>
      <c r="DZ34" s="4"/>
      <c r="EA34" s="4"/>
      <c r="EB34" s="4"/>
      <c r="EC34" s="4"/>
      <c r="ED34" s="4"/>
      <c r="EE34" s="3" t="s">
        <v>154</v>
      </c>
      <c r="EF34" s="4"/>
      <c r="EG34" s="4"/>
      <c r="EH34" s="4"/>
      <c r="EI34" s="4"/>
      <c r="EJ34" s="4"/>
      <c r="EK34" s="4"/>
      <c r="EL34" s="4"/>
      <c r="EM34" s="4"/>
      <c r="EN34" s="3" t="s">
        <v>180</v>
      </c>
      <c r="EO34" s="4"/>
      <c r="EP34" s="4"/>
      <c r="EQ34" s="3" t="s">
        <v>180</v>
      </c>
      <c r="ER34" s="4" t="s">
        <v>164</v>
      </c>
      <c r="ES34" s="4" t="s">
        <v>165</v>
      </c>
      <c r="ET34" s="3">
        <f t="shared" si="3"/>
        <v>0</v>
      </c>
      <c r="EU34" s="4" t="s">
        <v>162</v>
      </c>
      <c r="EV34" s="4"/>
      <c r="EW34" s="4"/>
      <c r="EX34" s="4"/>
      <c r="EY34" s="4" t="s">
        <v>166</v>
      </c>
      <c r="EZ34" s="4"/>
      <c r="FA34" s="4"/>
      <c r="FB34" s="4"/>
      <c r="FC34" s="4"/>
      <c r="FD34" s="4"/>
      <c r="FE34" s="4"/>
      <c r="FF34" s="4"/>
      <c r="FG34" s="4"/>
      <c r="FH34" s="4"/>
      <c r="FI34" s="4" t="s">
        <v>181</v>
      </c>
      <c r="FJ34" s="4">
        <v>8.25</v>
      </c>
      <c r="FK34" s="4">
        <v>78.45</v>
      </c>
    </row>
    <row r="35" spans="1:167" x14ac:dyDescent="0.25">
      <c r="A35" s="13">
        <v>18323</v>
      </c>
      <c r="B35" s="13" t="s">
        <v>521</v>
      </c>
      <c r="C35" s="4" t="s">
        <v>522</v>
      </c>
      <c r="D35" s="4"/>
      <c r="E35" s="1" t="s">
        <v>830</v>
      </c>
      <c r="F35" s="1"/>
      <c r="G35" s="1"/>
      <c r="H35" s="1" t="s">
        <v>825</v>
      </c>
      <c r="I35" s="1" t="s">
        <v>826</v>
      </c>
      <c r="J35" s="9" t="s">
        <v>846</v>
      </c>
      <c r="K35" s="9" t="s">
        <v>843</v>
      </c>
      <c r="L35" s="10">
        <v>495682</v>
      </c>
      <c r="M35" s="10">
        <v>5083340</v>
      </c>
      <c r="N35" s="15" t="s">
        <v>831</v>
      </c>
      <c r="O35" s="15" t="s">
        <v>831</v>
      </c>
      <c r="P35" s="4">
        <v>322.17500000000001</v>
      </c>
      <c r="Q35" s="4">
        <v>3.25</v>
      </c>
      <c r="R35" s="3">
        <v>641</v>
      </c>
      <c r="S35" s="4">
        <v>0</v>
      </c>
      <c r="T35" s="4">
        <v>0.40375</v>
      </c>
      <c r="U35" s="4">
        <v>7.9</v>
      </c>
      <c r="V35" s="4">
        <v>222.75</v>
      </c>
      <c r="W35" s="4"/>
      <c r="X35" s="4">
        <v>15.3</v>
      </c>
      <c r="Y35" s="4">
        <v>132.4</v>
      </c>
      <c r="Z35" s="4">
        <v>0.27183299999999999</v>
      </c>
      <c r="AA35" s="3">
        <f t="shared" si="0"/>
        <v>0.34949568809999998</v>
      </c>
      <c r="AB35" s="4">
        <v>0.60799999999999998</v>
      </c>
      <c r="AC35" s="4">
        <v>0.221</v>
      </c>
      <c r="AD35" s="3">
        <f t="shared" si="1"/>
        <v>0.97872060000000005</v>
      </c>
      <c r="AE35" s="4">
        <v>0.128333</v>
      </c>
      <c r="AF35" s="3">
        <f t="shared" si="9"/>
        <v>0.42166373809999996</v>
      </c>
      <c r="AG35" s="4">
        <v>0.70199999999999996</v>
      </c>
      <c r="AH35" s="3">
        <f t="shared" ref="AH35:AH40" si="17">0.5*0.01</f>
        <v>5.0000000000000001E-3</v>
      </c>
      <c r="AI35" s="4"/>
      <c r="AJ35" s="4">
        <v>1.31</v>
      </c>
      <c r="AK35" s="3" t="s">
        <v>156</v>
      </c>
      <c r="AL35" s="4">
        <v>6.443333</v>
      </c>
      <c r="AM35" s="4"/>
      <c r="AN35" s="4"/>
      <c r="AO35" s="4">
        <v>1.1666669999999999</v>
      </c>
      <c r="AP35" s="4">
        <v>416.2</v>
      </c>
      <c r="AQ35" s="4">
        <v>35.366667</v>
      </c>
      <c r="AR35" s="4">
        <v>4.7113329999999998</v>
      </c>
      <c r="AS35" s="3">
        <v>6.4666670000000002</v>
      </c>
      <c r="AT35" s="4">
        <v>10.876666999999999</v>
      </c>
      <c r="AU35" s="4">
        <v>91.41</v>
      </c>
      <c r="AV35" s="4"/>
      <c r="AW35" s="3">
        <v>3.3</v>
      </c>
      <c r="AX35" s="4" t="s">
        <v>169</v>
      </c>
      <c r="AY35" s="4"/>
      <c r="AZ35" s="4"/>
      <c r="BA35" s="3">
        <f>0.5*1</f>
        <v>0.5</v>
      </c>
      <c r="BB35" s="4"/>
      <c r="BC35" s="4">
        <v>2.35</v>
      </c>
      <c r="BD35" s="4"/>
      <c r="BE35" s="4"/>
      <c r="BF35" s="4"/>
      <c r="BG35" s="4"/>
      <c r="BH35" s="4"/>
      <c r="BI35" s="4"/>
      <c r="BJ35" s="4">
        <v>49.333333000000003</v>
      </c>
      <c r="BK35" s="4"/>
      <c r="BL35" s="3">
        <f t="shared" si="14"/>
        <v>5.0000000000000001E-3</v>
      </c>
      <c r="BM35" s="4"/>
      <c r="BN35" s="4" t="s">
        <v>157</v>
      </c>
      <c r="BO35" s="4"/>
      <c r="BP35" s="4">
        <v>62</v>
      </c>
      <c r="BQ35" s="4">
        <v>66.25</v>
      </c>
      <c r="BR35" s="4">
        <v>1.3333330000000001</v>
      </c>
      <c r="BS35" s="4"/>
      <c r="BT35" s="3">
        <f t="shared" si="15"/>
        <v>5.0000000000000001E-3</v>
      </c>
      <c r="BU35" s="4"/>
      <c r="BV35" s="4"/>
      <c r="BW35" s="4"/>
      <c r="BX35" s="4"/>
      <c r="BY35" s="4"/>
      <c r="BZ35" s="4" t="s">
        <v>169</v>
      </c>
      <c r="CA35" s="4"/>
      <c r="CB35" s="3">
        <f t="shared" si="16"/>
        <v>5.0000000000000001E-3</v>
      </c>
      <c r="CC35" s="4"/>
      <c r="CD35" s="4">
        <v>416.83333299999998</v>
      </c>
      <c r="CE35" s="4">
        <v>67</v>
      </c>
      <c r="CF35" s="4" t="s">
        <v>157</v>
      </c>
      <c r="CG35" s="4"/>
      <c r="CH35" s="4"/>
      <c r="CI35" s="4" t="s">
        <v>157</v>
      </c>
      <c r="CJ35" s="4"/>
      <c r="CK35" s="4" t="s">
        <v>157</v>
      </c>
      <c r="CL35" s="4">
        <v>50</v>
      </c>
      <c r="CM35" s="4" t="s">
        <v>160</v>
      </c>
      <c r="CN35" s="4" t="s">
        <v>161</v>
      </c>
      <c r="CO35" s="4"/>
      <c r="CP35" s="4"/>
      <c r="CQ35" s="4"/>
      <c r="CR35" s="4"/>
      <c r="CS35" s="4"/>
      <c r="CT35" s="4"/>
      <c r="CU35" s="4"/>
      <c r="CV35" s="4"/>
      <c r="CW35" s="3" t="s">
        <v>180</v>
      </c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 t="s">
        <v>162</v>
      </c>
      <c r="DL35" s="4"/>
      <c r="DM35" s="4"/>
      <c r="DN35" s="4"/>
      <c r="DO35" s="4"/>
      <c r="DP35" s="4"/>
      <c r="DQ35" s="4"/>
      <c r="DR35" s="4"/>
      <c r="DS35" s="4" t="s">
        <v>164</v>
      </c>
      <c r="DT35" s="4"/>
      <c r="DU35" s="3" t="s">
        <v>156</v>
      </c>
      <c r="DV35" s="3" t="s">
        <v>155</v>
      </c>
      <c r="DW35" s="4"/>
      <c r="DX35" s="4"/>
      <c r="DY35" s="4"/>
      <c r="DZ35" s="4"/>
      <c r="EA35" s="4"/>
      <c r="EB35" s="4"/>
      <c r="EC35" s="4"/>
      <c r="ED35" s="4"/>
      <c r="EE35" s="3" t="s">
        <v>154</v>
      </c>
      <c r="EF35" s="4"/>
      <c r="EG35" s="4"/>
      <c r="EH35" s="4"/>
      <c r="EI35" s="4"/>
      <c r="EJ35" s="4"/>
      <c r="EK35" s="4"/>
      <c r="EL35" s="4"/>
      <c r="EM35" s="4"/>
      <c r="EN35" s="3" t="s">
        <v>180</v>
      </c>
      <c r="EO35" s="4"/>
      <c r="EP35" s="4"/>
      <c r="EQ35" s="3" t="s">
        <v>180</v>
      </c>
      <c r="ER35" s="4" t="s">
        <v>164</v>
      </c>
      <c r="ES35" s="4" t="s">
        <v>165</v>
      </c>
      <c r="ET35" s="3">
        <f t="shared" si="3"/>
        <v>0</v>
      </c>
      <c r="EU35" s="4" t="s">
        <v>162</v>
      </c>
      <c r="EV35" s="4"/>
      <c r="EW35" s="4"/>
      <c r="EX35" s="4"/>
      <c r="EY35" s="4" t="s">
        <v>166</v>
      </c>
      <c r="EZ35" s="4"/>
      <c r="FA35" s="4"/>
      <c r="FB35" s="4"/>
      <c r="FC35" s="4"/>
      <c r="FD35" s="4"/>
      <c r="FE35" s="4"/>
      <c r="FF35" s="4"/>
      <c r="FG35" s="4"/>
      <c r="FH35" s="4"/>
      <c r="FI35" s="4">
        <v>1.21</v>
      </c>
      <c r="FJ35" s="4">
        <v>6.65</v>
      </c>
      <c r="FK35" s="4">
        <v>66.492500000000007</v>
      </c>
    </row>
    <row r="36" spans="1:167" x14ac:dyDescent="0.25">
      <c r="A36" s="13">
        <v>18324</v>
      </c>
      <c r="B36" s="13" t="s">
        <v>523</v>
      </c>
      <c r="C36" s="4" t="s">
        <v>211</v>
      </c>
      <c r="D36" s="4" t="s">
        <v>524</v>
      </c>
      <c r="E36" s="1" t="s">
        <v>830</v>
      </c>
      <c r="F36" s="1" t="s">
        <v>831</v>
      </c>
      <c r="G36" s="1"/>
      <c r="H36" s="1" t="s">
        <v>825</v>
      </c>
      <c r="I36" s="1" t="s">
        <v>826</v>
      </c>
      <c r="J36" s="9" t="s">
        <v>846</v>
      </c>
      <c r="K36" s="9" t="s">
        <v>847</v>
      </c>
      <c r="L36" s="10">
        <v>500779</v>
      </c>
      <c r="M36" s="10">
        <v>5110022</v>
      </c>
      <c r="N36" s="15" t="s">
        <v>831</v>
      </c>
      <c r="O36" s="15"/>
      <c r="P36" s="4">
        <v>225.8</v>
      </c>
      <c r="Q36" s="4">
        <v>2.75</v>
      </c>
      <c r="R36" s="3">
        <v>539.75</v>
      </c>
      <c r="S36" s="4">
        <v>0</v>
      </c>
      <c r="T36" s="4" t="s">
        <v>179</v>
      </c>
      <c r="U36" s="4">
        <v>7.6749999999999998</v>
      </c>
      <c r="V36" s="4">
        <v>220.5</v>
      </c>
      <c r="W36" s="4"/>
      <c r="X36" s="4">
        <v>17.7</v>
      </c>
      <c r="Y36" s="4">
        <v>275.57499999999999</v>
      </c>
      <c r="Z36" s="4">
        <v>0.236875</v>
      </c>
      <c r="AA36" s="3">
        <f t="shared" si="0"/>
        <v>0.30455018750000001</v>
      </c>
      <c r="AB36" s="4">
        <v>0.69399999999999995</v>
      </c>
      <c r="AC36" s="4">
        <v>0.45750000000000002</v>
      </c>
      <c r="AD36" s="3">
        <f t="shared" si="1"/>
        <v>2.0260845000000001</v>
      </c>
      <c r="AE36" s="4">
        <f>0.5*0.015</f>
        <v>7.4999999999999997E-3</v>
      </c>
      <c r="AF36" s="3">
        <f t="shared" si="9"/>
        <v>2.4642749999999998E-2</v>
      </c>
      <c r="AG36" s="4">
        <v>0.33100000000000002</v>
      </c>
      <c r="AH36" s="3">
        <f t="shared" si="17"/>
        <v>5.0000000000000001E-3</v>
      </c>
      <c r="AI36" s="4"/>
      <c r="AJ36" s="4">
        <v>1.0249999999999999</v>
      </c>
      <c r="AK36" s="3">
        <v>6.7499999999999999E-3</v>
      </c>
      <c r="AL36" s="4">
        <v>2.085</v>
      </c>
      <c r="AM36" s="4"/>
      <c r="AN36" s="4"/>
      <c r="AO36" s="4" t="s">
        <v>179</v>
      </c>
      <c r="AP36" s="4">
        <v>275.5</v>
      </c>
      <c r="AQ36" s="4">
        <v>78.3</v>
      </c>
      <c r="AR36" s="4">
        <v>1.1872499999999999</v>
      </c>
      <c r="AS36" s="3">
        <v>2.25</v>
      </c>
      <c r="AT36" s="4">
        <v>19.489999999999998</v>
      </c>
      <c r="AU36" s="4">
        <v>3.2682500000000001</v>
      </c>
      <c r="AV36" s="4"/>
      <c r="AW36" s="3">
        <v>33</v>
      </c>
      <c r="AX36" s="4"/>
      <c r="AY36" s="4"/>
      <c r="AZ36" s="4"/>
      <c r="BA36" s="3">
        <v>9</v>
      </c>
      <c r="BB36" s="4"/>
      <c r="BC36" s="4" t="s">
        <v>159</v>
      </c>
      <c r="BD36" s="4"/>
      <c r="BE36" s="4"/>
      <c r="BF36" s="4"/>
      <c r="BG36" s="4"/>
      <c r="BH36" s="4"/>
      <c r="BI36" s="4"/>
      <c r="BJ36" s="4">
        <v>6.75</v>
      </c>
      <c r="BK36" s="4"/>
      <c r="BL36" s="3">
        <f t="shared" si="14"/>
        <v>5.0000000000000001E-3</v>
      </c>
      <c r="BM36" s="4"/>
      <c r="BN36" s="4" t="s">
        <v>157</v>
      </c>
      <c r="BO36" s="4"/>
      <c r="BP36" s="4">
        <v>3.625</v>
      </c>
      <c r="BQ36" s="4"/>
      <c r="BR36" s="4" t="s">
        <v>157</v>
      </c>
      <c r="BS36" s="4"/>
      <c r="BT36" s="3">
        <f t="shared" si="15"/>
        <v>5.0000000000000001E-3</v>
      </c>
      <c r="BU36" s="4"/>
      <c r="BV36" s="4"/>
      <c r="BW36" s="4"/>
      <c r="BX36" s="4"/>
      <c r="BY36" s="4"/>
      <c r="BZ36" s="4" t="s">
        <v>169</v>
      </c>
      <c r="CA36" s="4"/>
      <c r="CB36" s="3">
        <f t="shared" si="16"/>
        <v>5.0000000000000001E-3</v>
      </c>
      <c r="CC36" s="4"/>
      <c r="CD36" s="12">
        <v>1300</v>
      </c>
      <c r="CE36" s="4">
        <v>47.75</v>
      </c>
      <c r="CF36" s="4">
        <v>42.875</v>
      </c>
      <c r="CG36" s="4"/>
      <c r="CH36" s="4"/>
      <c r="CI36" s="4" t="s">
        <v>157</v>
      </c>
      <c r="CJ36" s="4"/>
      <c r="CK36" s="4">
        <v>42.875</v>
      </c>
      <c r="CL36" s="4">
        <v>25</v>
      </c>
      <c r="CM36" s="4" t="s">
        <v>160</v>
      </c>
      <c r="CN36" s="4" t="s">
        <v>161</v>
      </c>
      <c r="CO36" s="4"/>
      <c r="CP36" s="4"/>
      <c r="CQ36" s="4"/>
      <c r="CR36" s="4"/>
      <c r="CS36" s="4"/>
      <c r="CT36" s="4"/>
      <c r="CU36" s="4"/>
      <c r="CV36" s="4"/>
      <c r="CW36" s="3" t="s">
        <v>180</v>
      </c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 t="s">
        <v>162</v>
      </c>
      <c r="DL36" s="4"/>
      <c r="DM36" s="4"/>
      <c r="DN36" s="4"/>
      <c r="DO36" s="4"/>
      <c r="DP36" s="4"/>
      <c r="DQ36" s="4"/>
      <c r="DR36" s="4"/>
      <c r="DS36" s="4" t="s">
        <v>164</v>
      </c>
      <c r="DT36" s="4"/>
      <c r="DU36" s="3" t="s">
        <v>156</v>
      </c>
      <c r="DV36" s="3" t="s">
        <v>155</v>
      </c>
      <c r="DW36" s="4"/>
      <c r="DX36" s="4"/>
      <c r="DY36" s="4"/>
      <c r="DZ36" s="4"/>
      <c r="EA36" s="4"/>
      <c r="EB36" s="4"/>
      <c r="EC36" s="4"/>
      <c r="ED36" s="4"/>
      <c r="EE36" s="3" t="s">
        <v>154</v>
      </c>
      <c r="EF36" s="4"/>
      <c r="EG36" s="4"/>
      <c r="EH36" s="4"/>
      <c r="EI36" s="4"/>
      <c r="EJ36" s="4"/>
      <c r="EK36" s="4"/>
      <c r="EL36" s="4"/>
      <c r="EM36" s="4"/>
      <c r="EN36" s="3" t="s">
        <v>180</v>
      </c>
      <c r="EO36" s="4"/>
      <c r="EP36" s="4"/>
      <c r="EQ36" s="3" t="s">
        <v>180</v>
      </c>
      <c r="ER36" s="4" t="s">
        <v>164</v>
      </c>
      <c r="ES36" s="4" t="s">
        <v>165</v>
      </c>
      <c r="ET36" s="3">
        <f t="shared" si="3"/>
        <v>0</v>
      </c>
      <c r="EU36" s="4" t="s">
        <v>162</v>
      </c>
      <c r="EV36" s="4"/>
      <c r="EW36" s="4"/>
      <c r="EX36" s="4"/>
      <c r="EY36" s="4" t="s">
        <v>166</v>
      </c>
      <c r="EZ36" s="4"/>
      <c r="FA36" s="4"/>
      <c r="FB36" s="4"/>
      <c r="FC36" s="4"/>
      <c r="FD36" s="4"/>
      <c r="FE36" s="4"/>
      <c r="FF36" s="4"/>
      <c r="FG36" s="4"/>
      <c r="FH36" s="4"/>
      <c r="FI36" s="4" t="s">
        <v>181</v>
      </c>
      <c r="FJ36" s="4">
        <v>7</v>
      </c>
      <c r="FK36" s="4">
        <v>74.147499999999994</v>
      </c>
    </row>
    <row r="37" spans="1:167" x14ac:dyDescent="0.25">
      <c r="A37" s="13">
        <v>18325</v>
      </c>
      <c r="B37" s="13" t="s">
        <v>525</v>
      </c>
      <c r="C37" s="4" t="s">
        <v>525</v>
      </c>
      <c r="D37" s="4"/>
      <c r="E37" s="1" t="s">
        <v>830</v>
      </c>
      <c r="F37" s="1" t="s">
        <v>831</v>
      </c>
      <c r="G37" s="1"/>
      <c r="H37" s="1" t="s">
        <v>825</v>
      </c>
      <c r="I37" s="1" t="s">
        <v>826</v>
      </c>
      <c r="J37" s="9" t="s">
        <v>846</v>
      </c>
      <c r="K37" s="9" t="s">
        <v>847</v>
      </c>
      <c r="L37" s="10">
        <v>534534</v>
      </c>
      <c r="M37" s="10">
        <v>5049831</v>
      </c>
      <c r="N37" s="15" t="s">
        <v>831</v>
      </c>
      <c r="O37" s="15" t="s">
        <v>831</v>
      </c>
      <c r="P37" s="4">
        <v>416.88333299999999</v>
      </c>
      <c r="Q37" s="4">
        <v>25</v>
      </c>
      <c r="R37" s="3">
        <v>811.16666699999996</v>
      </c>
      <c r="S37" s="4">
        <v>0</v>
      </c>
      <c r="T37" s="4">
        <v>1.5249999999999999</v>
      </c>
      <c r="U37" s="4">
        <v>8.016667</v>
      </c>
      <c r="V37" s="4">
        <v>231.16666699999999</v>
      </c>
      <c r="W37" s="4"/>
      <c r="X37" s="4">
        <v>13.666667</v>
      </c>
      <c r="Y37" s="4">
        <v>187.716667</v>
      </c>
      <c r="Z37" s="4">
        <v>1.2575000000000001</v>
      </c>
      <c r="AA37" s="3">
        <f t="shared" si="0"/>
        <v>1.6167677500000002</v>
      </c>
      <c r="AB37" s="4">
        <v>1.8125</v>
      </c>
      <c r="AC37" s="4">
        <v>0.55500000000000005</v>
      </c>
      <c r="AD37" s="3">
        <f t="shared" si="1"/>
        <v>2.4578730000000002</v>
      </c>
      <c r="AE37" s="4">
        <f>0.5*0.015</f>
        <v>7.4999999999999997E-3</v>
      </c>
      <c r="AF37" s="3">
        <f t="shared" si="9"/>
        <v>2.4642749999999998E-2</v>
      </c>
      <c r="AG37" s="4">
        <v>0.73250000000000004</v>
      </c>
      <c r="AH37" s="3">
        <f t="shared" si="17"/>
        <v>5.0000000000000001E-3</v>
      </c>
      <c r="AI37" s="4"/>
      <c r="AJ37" s="4">
        <v>2.5449999999999999</v>
      </c>
      <c r="AK37" s="3">
        <v>5.9499999999999997E-2</v>
      </c>
      <c r="AL37" s="4">
        <v>2.5874999999999999</v>
      </c>
      <c r="AM37" s="4" t="s">
        <v>157</v>
      </c>
      <c r="AN37" s="4" t="s">
        <v>155</v>
      </c>
      <c r="AO37" s="4" t="s">
        <v>179</v>
      </c>
      <c r="AP37" s="4">
        <v>519</v>
      </c>
      <c r="AQ37" s="4">
        <v>44.35</v>
      </c>
      <c r="AR37" s="4">
        <v>1.151</v>
      </c>
      <c r="AS37" s="3">
        <v>23.25</v>
      </c>
      <c r="AT37" s="4">
        <v>18.162500000000001</v>
      </c>
      <c r="AU37" s="4">
        <v>98.082499999999996</v>
      </c>
      <c r="AV37" s="4"/>
      <c r="AW37" s="3">
        <v>7.3</v>
      </c>
      <c r="AX37" s="4" t="s">
        <v>169</v>
      </c>
      <c r="AY37" s="4" t="s">
        <v>169</v>
      </c>
      <c r="AZ37" s="4">
        <v>1.625</v>
      </c>
      <c r="BA37" s="3">
        <v>18.5</v>
      </c>
      <c r="BB37" s="4">
        <v>21.5</v>
      </c>
      <c r="BC37" s="4">
        <v>0.53749999999999998</v>
      </c>
      <c r="BD37" s="4">
        <v>6.19</v>
      </c>
      <c r="BE37" s="4"/>
      <c r="BF37" s="4"/>
      <c r="BG37" s="4"/>
      <c r="BH37" s="4"/>
      <c r="BI37" s="4">
        <v>385.25</v>
      </c>
      <c r="BJ37" s="4">
        <v>19.75</v>
      </c>
      <c r="BK37" s="4"/>
      <c r="BL37" s="3">
        <f t="shared" si="14"/>
        <v>5.0000000000000001E-3</v>
      </c>
      <c r="BM37" s="4" t="s">
        <v>155</v>
      </c>
      <c r="BN37" s="4" t="s">
        <v>157</v>
      </c>
      <c r="BO37" s="4">
        <v>10.75</v>
      </c>
      <c r="BP37" s="4">
        <v>15</v>
      </c>
      <c r="BQ37" s="4">
        <v>17.5</v>
      </c>
      <c r="BR37" s="4">
        <v>5.75</v>
      </c>
      <c r="BS37" s="4">
        <v>8.875</v>
      </c>
      <c r="BT37" s="3">
        <f t="shared" si="15"/>
        <v>5.0000000000000001E-3</v>
      </c>
      <c r="BU37" s="4" t="s">
        <v>159</v>
      </c>
      <c r="BV37" s="4"/>
      <c r="BW37" s="4">
        <v>3.375</v>
      </c>
      <c r="BX37" s="4">
        <v>3.3333000000000002E-2</v>
      </c>
      <c r="BY37" s="4"/>
      <c r="BZ37" s="4">
        <v>15.25</v>
      </c>
      <c r="CA37" s="4">
        <v>98.75</v>
      </c>
      <c r="CB37" s="3">
        <f t="shared" si="16"/>
        <v>5.0000000000000001E-3</v>
      </c>
      <c r="CC37" s="4">
        <v>0.20250000000000001</v>
      </c>
      <c r="CD37" s="4">
        <v>38.583333000000003</v>
      </c>
      <c r="CE37" s="4">
        <v>62</v>
      </c>
      <c r="CF37" s="4">
        <v>475.25</v>
      </c>
      <c r="CG37" s="4" t="s">
        <v>157</v>
      </c>
      <c r="CH37" s="4"/>
      <c r="CI37" s="4" t="s">
        <v>157</v>
      </c>
      <c r="CJ37" s="4"/>
      <c r="CK37" s="4">
        <v>475.25</v>
      </c>
      <c r="CL37" s="4">
        <v>28.571428999999998</v>
      </c>
      <c r="CM37" s="4" t="s">
        <v>160</v>
      </c>
      <c r="CN37" s="4" t="s">
        <v>161</v>
      </c>
      <c r="CO37" s="4"/>
      <c r="CP37" s="4"/>
      <c r="CQ37" s="4"/>
      <c r="CR37" s="4"/>
      <c r="CS37" s="4"/>
      <c r="CT37" s="4"/>
      <c r="CU37" s="4" t="s">
        <v>170</v>
      </c>
      <c r="CV37" s="4"/>
      <c r="CW37" s="3" t="s">
        <v>180</v>
      </c>
      <c r="CX37" s="4"/>
      <c r="CY37" s="4"/>
      <c r="CZ37" s="4" t="s">
        <v>157</v>
      </c>
      <c r="DA37" s="4" t="s">
        <v>171</v>
      </c>
      <c r="DB37" s="4" t="s">
        <v>172</v>
      </c>
      <c r="DC37" s="4" t="s">
        <v>173</v>
      </c>
      <c r="DD37" s="4" t="s">
        <v>174</v>
      </c>
      <c r="DE37" s="4" t="s">
        <v>170</v>
      </c>
      <c r="DF37" s="4"/>
      <c r="DG37" s="4"/>
      <c r="DH37" s="4"/>
      <c r="DI37" s="4"/>
      <c r="DJ37" s="4"/>
      <c r="DK37" s="4" t="s">
        <v>162</v>
      </c>
      <c r="DL37" s="4"/>
      <c r="DM37" s="4"/>
      <c r="DN37" s="4"/>
      <c r="DO37" s="4" t="s">
        <v>175</v>
      </c>
      <c r="DP37" s="4"/>
      <c r="DQ37" s="4"/>
      <c r="DR37" s="4"/>
      <c r="DS37" s="4" t="s">
        <v>164</v>
      </c>
      <c r="DT37" s="4"/>
      <c r="DU37" s="3" t="s">
        <v>156</v>
      </c>
      <c r="DV37" s="3" t="s">
        <v>155</v>
      </c>
      <c r="DW37" s="4" t="s">
        <v>176</v>
      </c>
      <c r="DX37" s="4"/>
      <c r="DY37" s="4"/>
      <c r="DZ37" s="4"/>
      <c r="EA37" s="4"/>
      <c r="EB37" s="4"/>
      <c r="EC37" s="4"/>
      <c r="ED37" s="4"/>
      <c r="EE37" s="3" t="s">
        <v>154</v>
      </c>
      <c r="EF37" s="4"/>
      <c r="EG37" s="4"/>
      <c r="EH37" s="4"/>
      <c r="EI37" s="4"/>
      <c r="EJ37" s="4"/>
      <c r="EK37" s="4"/>
      <c r="EL37" s="4"/>
      <c r="EM37" s="4"/>
      <c r="EN37" s="3" t="s">
        <v>180</v>
      </c>
      <c r="EO37" s="4"/>
      <c r="EP37" s="4"/>
      <c r="EQ37" s="3" t="s">
        <v>180</v>
      </c>
      <c r="ER37" s="4" t="s">
        <v>164</v>
      </c>
      <c r="ES37" s="4" t="s">
        <v>165</v>
      </c>
      <c r="ET37" s="3">
        <f t="shared" si="3"/>
        <v>0</v>
      </c>
      <c r="EU37" s="4" t="s">
        <v>162</v>
      </c>
      <c r="EV37" s="4"/>
      <c r="EW37" s="4"/>
      <c r="EX37" s="4" t="s">
        <v>161</v>
      </c>
      <c r="EY37" s="4" t="s">
        <v>166</v>
      </c>
      <c r="EZ37" s="4"/>
      <c r="FA37" s="4" t="s">
        <v>157</v>
      </c>
      <c r="FB37" s="4"/>
      <c r="FC37" s="4"/>
      <c r="FD37" s="4"/>
      <c r="FE37" s="4"/>
      <c r="FF37" s="4"/>
      <c r="FG37" s="4"/>
      <c r="FH37" s="4"/>
      <c r="FI37" s="4">
        <v>2.8333330000000001</v>
      </c>
      <c r="FJ37" s="4">
        <v>7.266667</v>
      </c>
      <c r="FK37" s="4">
        <v>70.158332999999999</v>
      </c>
    </row>
    <row r="38" spans="1:167" x14ac:dyDescent="0.25">
      <c r="A38" s="13">
        <v>18326</v>
      </c>
      <c r="B38" s="13" t="s">
        <v>526</v>
      </c>
      <c r="C38" s="4" t="s">
        <v>527</v>
      </c>
      <c r="D38" s="4"/>
      <c r="E38" s="1" t="s">
        <v>830</v>
      </c>
      <c r="F38" s="1" t="s">
        <v>831</v>
      </c>
      <c r="G38" s="1"/>
      <c r="H38" s="1" t="s">
        <v>825</v>
      </c>
      <c r="I38" s="1" t="s">
        <v>826</v>
      </c>
      <c r="J38" s="9" t="s">
        <v>846</v>
      </c>
      <c r="K38" s="9" t="s">
        <v>847</v>
      </c>
      <c r="L38" s="10">
        <v>547575</v>
      </c>
      <c r="M38" s="10">
        <v>5059444</v>
      </c>
      <c r="N38" s="15" t="s">
        <v>831</v>
      </c>
      <c r="O38" s="15"/>
      <c r="P38" s="4">
        <v>303.2</v>
      </c>
      <c r="Q38" s="4">
        <v>3.25</v>
      </c>
      <c r="R38" s="3">
        <v>583.75</v>
      </c>
      <c r="S38" s="4">
        <v>0</v>
      </c>
      <c r="T38" s="4" t="s">
        <v>179</v>
      </c>
      <c r="U38" s="4">
        <v>7.55</v>
      </c>
      <c r="V38" s="4">
        <v>203.75</v>
      </c>
      <c r="W38" s="4"/>
      <c r="X38" s="4">
        <v>13.8</v>
      </c>
      <c r="Y38" s="4">
        <v>298.07499999999999</v>
      </c>
      <c r="Z38" s="4">
        <v>1.41825</v>
      </c>
      <c r="AA38" s="3">
        <f t="shared" si="0"/>
        <v>1.8234440250000001</v>
      </c>
      <c r="AB38" s="4">
        <v>7.2675000000000001</v>
      </c>
      <c r="AC38" s="4">
        <v>5.25</v>
      </c>
      <c r="AD38" s="3">
        <f t="shared" si="1"/>
        <v>23.250150000000001</v>
      </c>
      <c r="AE38" s="4">
        <v>0.60375000000000001</v>
      </c>
      <c r="AF38" s="2">
        <f t="shared" si="9"/>
        <v>1.9837413749999999</v>
      </c>
      <c r="AG38" s="4">
        <v>0.85750000000000004</v>
      </c>
      <c r="AH38" s="3">
        <f t="shared" si="17"/>
        <v>5.0000000000000001E-3</v>
      </c>
      <c r="AI38" s="4"/>
      <c r="AJ38" s="4">
        <v>8.125</v>
      </c>
      <c r="AK38" s="3">
        <v>2.725E-2</v>
      </c>
      <c r="AL38" s="4">
        <v>3.26</v>
      </c>
      <c r="AM38" s="4"/>
      <c r="AN38" s="4"/>
      <c r="AO38" s="4"/>
      <c r="AP38" s="4">
        <v>369.85</v>
      </c>
      <c r="AQ38" s="4">
        <v>78</v>
      </c>
      <c r="AR38" s="4" t="s">
        <v>157</v>
      </c>
      <c r="AS38" s="3">
        <v>16.5</v>
      </c>
      <c r="AT38" s="4">
        <v>25.137499999999999</v>
      </c>
      <c r="AU38" s="4">
        <v>8.4875000000000007</v>
      </c>
      <c r="AV38" s="4"/>
      <c r="AW38" s="3">
        <v>4.2</v>
      </c>
      <c r="AX38" s="4"/>
      <c r="AY38" s="4"/>
      <c r="AZ38" s="4"/>
      <c r="BA38" s="3">
        <f>0.5*1</f>
        <v>0.5</v>
      </c>
      <c r="BB38" s="4"/>
      <c r="BC38" s="4">
        <v>0.30675000000000002</v>
      </c>
      <c r="BD38" s="4"/>
      <c r="BE38" s="4"/>
      <c r="BF38" s="4"/>
      <c r="BG38" s="4"/>
      <c r="BH38" s="4"/>
      <c r="BI38" s="4"/>
      <c r="BJ38" s="4">
        <v>6.625</v>
      </c>
      <c r="BK38" s="4"/>
      <c r="BL38" s="3">
        <f t="shared" si="14"/>
        <v>5.0000000000000001E-3</v>
      </c>
      <c r="BM38" s="4"/>
      <c r="BN38" s="4">
        <v>1.625</v>
      </c>
      <c r="BO38" s="4"/>
      <c r="BP38" s="4">
        <v>1.5</v>
      </c>
      <c r="BQ38" s="4"/>
      <c r="BR38" s="4">
        <v>2.25</v>
      </c>
      <c r="BS38" s="4"/>
      <c r="BT38" s="3">
        <f t="shared" si="15"/>
        <v>5.0000000000000001E-3</v>
      </c>
      <c r="BU38" s="4"/>
      <c r="BV38" s="4"/>
      <c r="BW38" s="4"/>
      <c r="BX38" s="4"/>
      <c r="BY38" s="4"/>
      <c r="BZ38" s="4" t="s">
        <v>169</v>
      </c>
      <c r="CA38" s="4"/>
      <c r="CB38" s="3">
        <f t="shared" si="16"/>
        <v>5.0000000000000001E-3</v>
      </c>
      <c r="CC38" s="4"/>
      <c r="CD38" s="11">
        <v>1182.75</v>
      </c>
      <c r="CE38" s="4">
        <v>755.25</v>
      </c>
      <c r="CF38" s="4" t="s">
        <v>157</v>
      </c>
      <c r="CG38" s="4"/>
      <c r="CH38" s="4"/>
      <c r="CI38" s="4" t="s">
        <v>157</v>
      </c>
      <c r="CJ38" s="4"/>
      <c r="CK38" s="4">
        <v>2.875</v>
      </c>
      <c r="CL38" s="4">
        <v>25</v>
      </c>
      <c r="CM38" s="4" t="s">
        <v>160</v>
      </c>
      <c r="CN38" s="4" t="s">
        <v>161</v>
      </c>
      <c r="CO38" s="4"/>
      <c r="CP38" s="4"/>
      <c r="CQ38" s="4"/>
      <c r="CR38" s="4"/>
      <c r="CS38" s="4"/>
      <c r="CT38" s="4"/>
      <c r="CU38" s="4"/>
      <c r="CV38" s="4"/>
      <c r="CW38" s="3" t="s">
        <v>180</v>
      </c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 t="s">
        <v>162</v>
      </c>
      <c r="DL38" s="4"/>
      <c r="DM38" s="4"/>
      <c r="DN38" s="4"/>
      <c r="DO38" s="4"/>
      <c r="DP38" s="4"/>
      <c r="DQ38" s="4"/>
      <c r="DR38" s="4"/>
      <c r="DS38" s="4" t="s">
        <v>164</v>
      </c>
      <c r="DT38" s="4"/>
      <c r="DU38" s="3" t="s">
        <v>156</v>
      </c>
      <c r="DV38" s="3" t="s">
        <v>155</v>
      </c>
      <c r="DW38" s="4"/>
      <c r="DX38" s="4"/>
      <c r="DY38" s="4"/>
      <c r="DZ38" s="4"/>
      <c r="EA38" s="4"/>
      <c r="EB38" s="4"/>
      <c r="EC38" s="4"/>
      <c r="ED38" s="4"/>
      <c r="EE38" s="3" t="s">
        <v>154</v>
      </c>
      <c r="EF38" s="4"/>
      <c r="EG38" s="4"/>
      <c r="EH38" s="4"/>
      <c r="EI38" s="4"/>
      <c r="EJ38" s="4"/>
      <c r="EK38" s="4"/>
      <c r="EL38" s="4"/>
      <c r="EM38" s="4"/>
      <c r="EN38" s="3" t="s">
        <v>180</v>
      </c>
      <c r="EO38" s="4"/>
      <c r="EP38" s="4"/>
      <c r="EQ38" s="3" t="s">
        <v>180</v>
      </c>
      <c r="ER38" s="4" t="s">
        <v>164</v>
      </c>
      <c r="ES38" s="4" t="s">
        <v>165</v>
      </c>
      <c r="ET38" s="3">
        <f t="shared" si="3"/>
        <v>0</v>
      </c>
      <c r="EU38" s="4" t="s">
        <v>162</v>
      </c>
      <c r="EV38" s="4"/>
      <c r="EW38" s="4"/>
      <c r="EX38" s="4"/>
      <c r="EY38" s="4" t="s">
        <v>166</v>
      </c>
      <c r="EZ38" s="4"/>
      <c r="FA38" s="4"/>
      <c r="FB38" s="4"/>
      <c r="FC38" s="4"/>
      <c r="FD38" s="4"/>
      <c r="FE38" s="4"/>
      <c r="FF38" s="4"/>
      <c r="FG38" s="4"/>
      <c r="FH38" s="4"/>
      <c r="FI38" s="4">
        <v>1.875</v>
      </c>
      <c r="FJ38" s="4">
        <v>8.625</v>
      </c>
      <c r="FK38" s="4">
        <v>83.492500000000007</v>
      </c>
    </row>
    <row r="39" spans="1:167" x14ac:dyDescent="0.25">
      <c r="A39" s="13">
        <v>18327</v>
      </c>
      <c r="B39" s="13" t="s">
        <v>528</v>
      </c>
      <c r="C39" s="4" t="s">
        <v>528</v>
      </c>
      <c r="D39" s="4"/>
      <c r="E39" s="1" t="s">
        <v>830</v>
      </c>
      <c r="F39" s="1" t="s">
        <v>831</v>
      </c>
      <c r="G39" s="1"/>
      <c r="H39" s="1" t="s">
        <v>825</v>
      </c>
      <c r="I39" s="1" t="s">
        <v>826</v>
      </c>
      <c r="J39" s="9" t="s">
        <v>846</v>
      </c>
      <c r="K39" s="9" t="s">
        <v>847</v>
      </c>
      <c r="L39" s="10">
        <v>552222</v>
      </c>
      <c r="M39" s="10">
        <v>5062293</v>
      </c>
      <c r="N39" s="15" t="s">
        <v>831</v>
      </c>
      <c r="O39" s="15"/>
      <c r="P39" s="4">
        <v>348.57499999999999</v>
      </c>
      <c r="Q39" s="4">
        <v>4.625</v>
      </c>
      <c r="R39" s="3">
        <v>608</v>
      </c>
      <c r="S39" s="4">
        <v>0</v>
      </c>
      <c r="T39" s="4" t="s">
        <v>179</v>
      </c>
      <c r="U39" s="4">
        <v>7.77</v>
      </c>
      <c r="V39" s="4">
        <v>203.75</v>
      </c>
      <c r="W39" s="4"/>
      <c r="X39" s="4">
        <v>14.574999999999999</v>
      </c>
      <c r="Y39" s="4">
        <v>284.85000000000002</v>
      </c>
      <c r="Z39" s="4">
        <f>0.5*0.003</f>
        <v>1.5E-3</v>
      </c>
      <c r="AA39" s="3">
        <f t="shared" si="0"/>
        <v>1.9285500000000002E-3</v>
      </c>
      <c r="AB39" s="4">
        <v>1.3845000000000001</v>
      </c>
      <c r="AC39" s="4">
        <v>1.35</v>
      </c>
      <c r="AD39" s="3">
        <f t="shared" si="1"/>
        <v>5.9786100000000006</v>
      </c>
      <c r="AE39" s="4">
        <v>3.4500000000000003E-2</v>
      </c>
      <c r="AF39" s="3">
        <f t="shared" si="9"/>
        <v>0.11335665</v>
      </c>
      <c r="AG39" s="4">
        <v>1.528</v>
      </c>
      <c r="AH39" s="3">
        <f t="shared" si="17"/>
        <v>5.0000000000000001E-3</v>
      </c>
      <c r="AI39" s="4"/>
      <c r="AJ39" s="4">
        <v>2.9125000000000001</v>
      </c>
      <c r="AK39" s="3">
        <v>2.8750000000000001E-2</v>
      </c>
      <c r="AL39" s="4">
        <v>2.6324999999999998</v>
      </c>
      <c r="AM39" s="4"/>
      <c r="AN39" s="4"/>
      <c r="AO39" s="4"/>
      <c r="AP39" s="4">
        <v>472.32499999999999</v>
      </c>
      <c r="AQ39" s="4">
        <v>75.05</v>
      </c>
      <c r="AR39" s="4" t="s">
        <v>157</v>
      </c>
      <c r="AS39" s="3">
        <v>5.05</v>
      </c>
      <c r="AT39" s="4">
        <v>23.7075</v>
      </c>
      <c r="AU39" s="4">
        <v>10.005750000000001</v>
      </c>
      <c r="AV39" s="4"/>
      <c r="AW39" s="3">
        <v>1.5249999999999999</v>
      </c>
      <c r="AX39" s="4"/>
      <c r="AY39" s="4"/>
      <c r="AZ39" s="4"/>
      <c r="BA39" s="3">
        <f>0.5*1</f>
        <v>0.5</v>
      </c>
      <c r="BB39" s="4"/>
      <c r="BC39" s="4">
        <v>0.86750000000000005</v>
      </c>
      <c r="BD39" s="4"/>
      <c r="BE39" s="4"/>
      <c r="BF39" s="4"/>
      <c r="BG39" s="4"/>
      <c r="BH39" s="4"/>
      <c r="BI39" s="4"/>
      <c r="BJ39" s="4">
        <v>48.5</v>
      </c>
      <c r="BK39" s="4"/>
      <c r="BL39" s="3">
        <f t="shared" si="14"/>
        <v>5.0000000000000001E-3</v>
      </c>
      <c r="BM39" s="4"/>
      <c r="BN39" s="4">
        <v>1.125</v>
      </c>
      <c r="BO39" s="4"/>
      <c r="BP39" s="4">
        <v>1.75</v>
      </c>
      <c r="BQ39" s="4"/>
      <c r="BR39" s="4" t="s">
        <v>157</v>
      </c>
      <c r="BS39" s="4"/>
      <c r="BT39" s="3">
        <f t="shared" si="15"/>
        <v>5.0000000000000001E-3</v>
      </c>
      <c r="BU39" s="4"/>
      <c r="BV39" s="4"/>
      <c r="BW39" s="4"/>
      <c r="BX39" s="4"/>
      <c r="BY39" s="4"/>
      <c r="BZ39" s="4" t="s">
        <v>169</v>
      </c>
      <c r="CA39" s="4"/>
      <c r="CB39" s="3">
        <f t="shared" si="16"/>
        <v>5.0000000000000001E-3</v>
      </c>
      <c r="CC39" s="4"/>
      <c r="CD39" s="4">
        <v>240.125</v>
      </c>
      <c r="CE39" s="4">
        <v>45.25</v>
      </c>
      <c r="CF39" s="4" t="s">
        <v>157</v>
      </c>
      <c r="CG39" s="4"/>
      <c r="CH39" s="4"/>
      <c r="CI39" s="4" t="s">
        <v>157</v>
      </c>
      <c r="CJ39" s="4"/>
      <c r="CK39" s="4" t="s">
        <v>157</v>
      </c>
      <c r="CL39" s="4">
        <v>25</v>
      </c>
      <c r="CM39" s="4" t="s">
        <v>160</v>
      </c>
      <c r="CN39" s="4" t="s">
        <v>161</v>
      </c>
      <c r="CO39" s="4"/>
      <c r="CP39" s="4"/>
      <c r="CQ39" s="4"/>
      <c r="CR39" s="4"/>
      <c r="CS39" s="4"/>
      <c r="CT39" s="4"/>
      <c r="CU39" s="4"/>
      <c r="CV39" s="4"/>
      <c r="CW39" s="3" t="s">
        <v>180</v>
      </c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 t="s">
        <v>162</v>
      </c>
      <c r="DL39" s="4"/>
      <c r="DM39" s="4"/>
      <c r="DN39" s="4"/>
      <c r="DO39" s="4"/>
      <c r="DP39" s="4"/>
      <c r="DQ39" s="4"/>
      <c r="DR39" s="4"/>
      <c r="DS39" s="4" t="s">
        <v>164</v>
      </c>
      <c r="DT39" s="4"/>
      <c r="DU39" s="3" t="s">
        <v>156</v>
      </c>
      <c r="DV39" s="3" t="s">
        <v>155</v>
      </c>
      <c r="DW39" s="4"/>
      <c r="DX39" s="4"/>
      <c r="DY39" s="4"/>
      <c r="DZ39" s="4"/>
      <c r="EA39" s="4"/>
      <c r="EB39" s="4"/>
      <c r="EC39" s="4"/>
      <c r="ED39" s="4"/>
      <c r="EE39" s="3" t="s">
        <v>154</v>
      </c>
      <c r="EF39" s="4"/>
      <c r="EG39" s="4"/>
      <c r="EH39" s="4"/>
      <c r="EI39" s="4"/>
      <c r="EJ39" s="4"/>
      <c r="EK39" s="4"/>
      <c r="EL39" s="4"/>
      <c r="EM39" s="4"/>
      <c r="EN39" s="3" t="s">
        <v>180</v>
      </c>
      <c r="EO39" s="4"/>
      <c r="EP39" s="4"/>
      <c r="EQ39" s="3" t="s">
        <v>180</v>
      </c>
      <c r="ER39" s="4" t="s">
        <v>164</v>
      </c>
      <c r="ES39" s="4" t="s">
        <v>165</v>
      </c>
      <c r="ET39" s="3">
        <f t="shared" si="3"/>
        <v>0</v>
      </c>
      <c r="EU39" s="4" t="s">
        <v>162</v>
      </c>
      <c r="EV39" s="4"/>
      <c r="EW39" s="4"/>
      <c r="EX39" s="4"/>
      <c r="EY39" s="4" t="s">
        <v>166</v>
      </c>
      <c r="EZ39" s="4"/>
      <c r="FA39" s="4"/>
      <c r="FB39" s="4"/>
      <c r="FC39" s="4"/>
      <c r="FD39" s="4"/>
      <c r="FE39" s="4"/>
      <c r="FF39" s="4"/>
      <c r="FG39" s="4"/>
      <c r="FH39" s="4"/>
      <c r="FI39" s="4">
        <v>1.625</v>
      </c>
      <c r="FJ39" s="4">
        <v>8.65</v>
      </c>
      <c r="FK39" s="4">
        <v>85.16</v>
      </c>
    </row>
    <row r="40" spans="1:167" x14ac:dyDescent="0.25">
      <c r="A40" s="13">
        <v>18328</v>
      </c>
      <c r="B40" s="13" t="s">
        <v>529</v>
      </c>
      <c r="C40" s="4" t="s">
        <v>530</v>
      </c>
      <c r="D40" s="4"/>
      <c r="E40" s="1" t="s">
        <v>830</v>
      </c>
      <c r="F40" s="1" t="s">
        <v>831</v>
      </c>
      <c r="G40" s="1"/>
      <c r="H40" s="1" t="s">
        <v>825</v>
      </c>
      <c r="I40" s="1" t="s">
        <v>826</v>
      </c>
      <c r="J40" s="9" t="s">
        <v>846</v>
      </c>
      <c r="K40" s="9" t="s">
        <v>828</v>
      </c>
      <c r="L40" s="10">
        <v>541211</v>
      </c>
      <c r="M40" s="10">
        <v>5035479</v>
      </c>
      <c r="N40" s="15" t="s">
        <v>831</v>
      </c>
      <c r="O40" s="15"/>
      <c r="P40" s="4">
        <v>343.25</v>
      </c>
      <c r="Q40" s="4">
        <v>8.25</v>
      </c>
      <c r="R40" s="3">
        <v>635.5</v>
      </c>
      <c r="S40" s="4">
        <v>0</v>
      </c>
      <c r="T40" s="4">
        <v>0.96375</v>
      </c>
      <c r="U40" s="4">
        <v>7.95</v>
      </c>
      <c r="V40" s="4">
        <v>212</v>
      </c>
      <c r="W40" s="4"/>
      <c r="X40" s="4">
        <v>13.9</v>
      </c>
      <c r="Y40" s="4">
        <v>157.80000000000001</v>
      </c>
      <c r="Z40" s="4">
        <v>1.44</v>
      </c>
      <c r="AA40" s="3">
        <f t="shared" si="0"/>
        <v>1.8514079999999999</v>
      </c>
      <c r="AB40" s="4">
        <v>2.0525000000000002</v>
      </c>
      <c r="AC40" s="4">
        <v>0.17249999999999999</v>
      </c>
      <c r="AD40" s="3">
        <f t="shared" si="1"/>
        <v>0.76393350000000004</v>
      </c>
      <c r="AE40" s="4">
        <v>0.44</v>
      </c>
      <c r="AF40" s="2">
        <f t="shared" si="9"/>
        <v>1.445708</v>
      </c>
      <c r="AG40" s="4">
        <v>1.0049999999999999</v>
      </c>
      <c r="AH40" s="3">
        <f t="shared" si="17"/>
        <v>5.0000000000000001E-3</v>
      </c>
      <c r="AI40" s="4"/>
      <c r="AJ40" s="4">
        <v>3.0575000000000001</v>
      </c>
      <c r="AK40" s="3">
        <v>4.1000000000000002E-2</v>
      </c>
      <c r="AL40" s="4">
        <v>2.6074999999999999</v>
      </c>
      <c r="AM40" s="4" t="s">
        <v>157</v>
      </c>
      <c r="AN40" s="4" t="s">
        <v>155</v>
      </c>
      <c r="AO40" s="4" t="s">
        <v>179</v>
      </c>
      <c r="AP40" s="4">
        <v>418.625</v>
      </c>
      <c r="AQ40" s="4">
        <v>38.9</v>
      </c>
      <c r="AR40" s="4">
        <v>3.3102499999999999</v>
      </c>
      <c r="AS40" s="3">
        <v>4.4000000000000004</v>
      </c>
      <c r="AT40" s="4">
        <v>14.76</v>
      </c>
      <c r="AU40" s="4">
        <v>80.462500000000006</v>
      </c>
      <c r="AV40" s="4"/>
      <c r="AW40" s="3" t="s">
        <v>158</v>
      </c>
      <c r="AX40" s="4" t="s">
        <v>169</v>
      </c>
      <c r="AY40" s="4" t="s">
        <v>169</v>
      </c>
      <c r="AZ40" s="4" t="s">
        <v>157</v>
      </c>
      <c r="BA40" s="3">
        <v>7.75</v>
      </c>
      <c r="BB40" s="4">
        <v>9.25</v>
      </c>
      <c r="BC40" s="4">
        <v>0.80449999999999999</v>
      </c>
      <c r="BD40" s="4">
        <v>0.52500000000000002</v>
      </c>
      <c r="BE40" s="4"/>
      <c r="BF40" s="4"/>
      <c r="BG40" s="4"/>
      <c r="BH40" s="4"/>
      <c r="BI40" s="4">
        <v>125.5</v>
      </c>
      <c r="BJ40" s="4">
        <v>44.875</v>
      </c>
      <c r="BK40" s="4"/>
      <c r="BL40" s="3">
        <f t="shared" si="14"/>
        <v>5.0000000000000001E-3</v>
      </c>
      <c r="BM40" s="4" t="s">
        <v>155</v>
      </c>
      <c r="BN40" s="4" t="s">
        <v>157</v>
      </c>
      <c r="BO40" s="4">
        <v>15.375</v>
      </c>
      <c r="BP40" s="4">
        <v>1.125</v>
      </c>
      <c r="BQ40" s="4">
        <v>2.875</v>
      </c>
      <c r="BR40" s="4" t="s">
        <v>157</v>
      </c>
      <c r="BS40" s="4">
        <v>4.125</v>
      </c>
      <c r="BT40" s="3">
        <f t="shared" si="15"/>
        <v>5.0000000000000001E-3</v>
      </c>
      <c r="BU40" s="4" t="s">
        <v>159</v>
      </c>
      <c r="BV40" s="4"/>
      <c r="BW40" s="4">
        <v>1.625</v>
      </c>
      <c r="BX40" s="4" t="s">
        <v>155</v>
      </c>
      <c r="BY40" s="4"/>
      <c r="BZ40" s="4" t="s">
        <v>169</v>
      </c>
      <c r="CA40" s="4">
        <v>80.25</v>
      </c>
      <c r="CB40" s="3">
        <f t="shared" si="16"/>
        <v>5.0000000000000001E-3</v>
      </c>
      <c r="CC40" s="4">
        <v>0.20250000000000001</v>
      </c>
      <c r="CD40" s="4">
        <v>355.125</v>
      </c>
      <c r="CE40" s="4">
        <v>170.25</v>
      </c>
      <c r="CF40" s="4">
        <v>12.75</v>
      </c>
      <c r="CG40" s="4">
        <v>75.375</v>
      </c>
      <c r="CH40" s="4"/>
      <c r="CI40" s="4" t="s">
        <v>157</v>
      </c>
      <c r="CJ40" s="4"/>
      <c r="CK40" s="4">
        <v>12.75</v>
      </c>
      <c r="CL40" s="4">
        <v>25</v>
      </c>
      <c r="CM40" s="4" t="s">
        <v>160</v>
      </c>
      <c r="CN40" s="4" t="s">
        <v>161</v>
      </c>
      <c r="CO40" s="4"/>
      <c r="CP40" s="4"/>
      <c r="CQ40" s="4"/>
      <c r="CR40" s="4"/>
      <c r="CS40" s="4"/>
      <c r="CT40" s="4"/>
      <c r="CU40" s="4" t="s">
        <v>170</v>
      </c>
      <c r="CV40" s="4"/>
      <c r="CW40" s="3" t="s">
        <v>180</v>
      </c>
      <c r="CX40" s="4"/>
      <c r="CY40" s="4"/>
      <c r="CZ40" s="4" t="s">
        <v>157</v>
      </c>
      <c r="DA40" s="4" t="s">
        <v>171</v>
      </c>
      <c r="DB40" s="4" t="s">
        <v>172</v>
      </c>
      <c r="DC40" s="4" t="s">
        <v>173</v>
      </c>
      <c r="DD40" s="4" t="s">
        <v>174</v>
      </c>
      <c r="DE40" s="4" t="s">
        <v>170</v>
      </c>
      <c r="DF40" s="4"/>
      <c r="DG40" s="4"/>
      <c r="DH40" s="4"/>
      <c r="DI40" s="4"/>
      <c r="DJ40" s="4"/>
      <c r="DK40" s="4">
        <v>0.7</v>
      </c>
      <c r="DL40" s="4"/>
      <c r="DM40" s="4"/>
      <c r="DN40" s="4"/>
      <c r="DO40" s="4" t="s">
        <v>175</v>
      </c>
      <c r="DP40" s="4"/>
      <c r="DQ40" s="4"/>
      <c r="DR40" s="4"/>
      <c r="DS40" s="4" t="s">
        <v>164</v>
      </c>
      <c r="DT40" s="4"/>
      <c r="DU40" s="3" t="s">
        <v>156</v>
      </c>
      <c r="DV40" s="3" t="s">
        <v>155</v>
      </c>
      <c r="DW40" s="4" t="s">
        <v>176</v>
      </c>
      <c r="DX40" s="4"/>
      <c r="DY40" s="4"/>
      <c r="DZ40" s="4"/>
      <c r="EA40" s="4"/>
      <c r="EB40" s="4"/>
      <c r="EC40" s="4"/>
      <c r="ED40" s="4"/>
      <c r="EE40" s="3" t="s">
        <v>154</v>
      </c>
      <c r="EF40" s="4"/>
      <c r="EG40" s="4"/>
      <c r="EH40" s="4"/>
      <c r="EI40" s="4"/>
      <c r="EJ40" s="4"/>
      <c r="EK40" s="4"/>
      <c r="EL40" s="4"/>
      <c r="EM40" s="4"/>
      <c r="EN40" s="3" t="s">
        <v>180</v>
      </c>
      <c r="EO40" s="4"/>
      <c r="EP40" s="4"/>
      <c r="EQ40" s="3" t="s">
        <v>180</v>
      </c>
      <c r="ER40" s="4" t="s">
        <v>164</v>
      </c>
      <c r="ES40" s="4" t="s">
        <v>165</v>
      </c>
      <c r="ET40" s="3">
        <f t="shared" si="3"/>
        <v>0</v>
      </c>
      <c r="EU40" s="4" t="s">
        <v>162</v>
      </c>
      <c r="EV40" s="4"/>
      <c r="EW40" s="4"/>
      <c r="EX40" s="4" t="s">
        <v>161</v>
      </c>
      <c r="EY40" s="4" t="s">
        <v>166</v>
      </c>
      <c r="EZ40" s="4"/>
      <c r="FA40" s="4" t="s">
        <v>157</v>
      </c>
      <c r="FB40" s="4"/>
      <c r="FC40" s="4"/>
      <c r="FD40" s="4"/>
      <c r="FE40" s="4"/>
      <c r="FF40" s="4"/>
      <c r="FG40" s="4"/>
      <c r="FH40" s="4"/>
      <c r="FI40" s="4">
        <v>1.4</v>
      </c>
      <c r="FJ40" s="4">
        <v>7.5750000000000002</v>
      </c>
      <c r="FK40" s="4">
        <v>73.462500000000006</v>
      </c>
    </row>
    <row r="41" spans="1:167" x14ac:dyDescent="0.25">
      <c r="A41" s="13">
        <v>18331</v>
      </c>
      <c r="B41" s="13" t="s">
        <v>212</v>
      </c>
      <c r="C41" s="4" t="s">
        <v>213</v>
      </c>
      <c r="D41" s="4" t="s">
        <v>214</v>
      </c>
      <c r="E41" s="1" t="s">
        <v>841</v>
      </c>
      <c r="F41" s="1" t="s">
        <v>831</v>
      </c>
      <c r="G41" s="1"/>
      <c r="H41" s="1" t="s">
        <v>825</v>
      </c>
      <c r="I41" s="1" t="s">
        <v>826</v>
      </c>
      <c r="J41" s="9" t="s">
        <v>848</v>
      </c>
      <c r="K41" s="9" t="s">
        <v>835</v>
      </c>
      <c r="L41" s="10">
        <v>426811.48</v>
      </c>
      <c r="M41" s="10">
        <v>5040417.96</v>
      </c>
      <c r="N41" s="15" t="s">
        <v>831</v>
      </c>
      <c r="O41" s="15"/>
      <c r="P41" s="4">
        <v>251</v>
      </c>
      <c r="Q41" s="4">
        <v>1.085</v>
      </c>
      <c r="R41" s="3">
        <v>460.25</v>
      </c>
      <c r="S41" s="4"/>
      <c r="T41" s="4">
        <v>0.72499999999999998</v>
      </c>
      <c r="U41" s="4">
        <v>7.6</v>
      </c>
      <c r="V41" s="4">
        <v>369.75</v>
      </c>
      <c r="W41" s="4"/>
      <c r="X41" s="4">
        <v>15.9</v>
      </c>
      <c r="Y41" s="4">
        <v>256.5</v>
      </c>
      <c r="Z41" s="4">
        <v>3.2325E-2</v>
      </c>
      <c r="AA41" s="3">
        <f t="shared" si="0"/>
        <v>4.1560252499999999E-2</v>
      </c>
      <c r="AB41" s="4">
        <v>0.34100000000000003</v>
      </c>
      <c r="AC41" s="4">
        <v>0.309</v>
      </c>
      <c r="AD41" s="3">
        <f t="shared" si="1"/>
        <v>1.3684374000000001</v>
      </c>
      <c r="AE41" s="4">
        <f>0.5*0.002</f>
        <v>1E-3</v>
      </c>
      <c r="AF41" s="3">
        <f t="shared" si="9"/>
        <v>3.2856999999999999E-3</v>
      </c>
      <c r="AG41" s="4">
        <v>0.1095</v>
      </c>
      <c r="AH41" s="3">
        <v>1.0958000000000001E-2</v>
      </c>
      <c r="AI41" s="4"/>
      <c r="AJ41" s="4">
        <v>0.45050000000000001</v>
      </c>
      <c r="AK41" s="3">
        <v>2.2075000000000001E-2</v>
      </c>
      <c r="AL41" s="4" t="s">
        <v>215</v>
      </c>
      <c r="AM41" s="4"/>
      <c r="AN41" s="4"/>
      <c r="AO41" s="4"/>
      <c r="AP41" s="4">
        <v>151</v>
      </c>
      <c r="AQ41" s="4">
        <v>75.25</v>
      </c>
      <c r="AR41" s="4">
        <v>15.275</v>
      </c>
      <c r="AS41" s="3">
        <v>15.875</v>
      </c>
      <c r="AT41" s="4">
        <v>14</v>
      </c>
      <c r="AU41" s="4">
        <v>3.875</v>
      </c>
      <c r="AV41" s="4"/>
      <c r="AW41" s="3">
        <v>6.95</v>
      </c>
      <c r="AX41" s="4"/>
      <c r="AY41" s="4"/>
      <c r="AZ41" s="4"/>
      <c r="BA41" s="3">
        <f>0.5*1</f>
        <v>0.5</v>
      </c>
      <c r="BB41" s="4"/>
      <c r="BC41" s="4" t="s">
        <v>216</v>
      </c>
      <c r="BD41" s="4"/>
      <c r="BE41" s="4"/>
      <c r="BF41" s="4"/>
      <c r="BG41" s="4"/>
      <c r="BH41" s="4"/>
      <c r="BI41" s="4"/>
      <c r="BJ41" s="4">
        <v>6.6974999999999998</v>
      </c>
      <c r="BK41" s="4"/>
      <c r="BL41" s="3">
        <f>0.5*0.02</f>
        <v>0.01</v>
      </c>
      <c r="BM41" s="4"/>
      <c r="BN41" s="4" t="s">
        <v>181</v>
      </c>
      <c r="BO41" s="4"/>
      <c r="BP41" s="4">
        <v>15.4125</v>
      </c>
      <c r="BQ41" s="4"/>
      <c r="BR41" s="4" t="s">
        <v>181</v>
      </c>
      <c r="BS41" s="4"/>
      <c r="BT41" s="3">
        <f>0.5*0.3</f>
        <v>0.15</v>
      </c>
      <c r="BU41" s="4"/>
      <c r="BV41" s="4"/>
      <c r="BW41" s="4"/>
      <c r="BX41" s="4"/>
      <c r="BY41" s="4"/>
      <c r="BZ41" s="4" t="s">
        <v>215</v>
      </c>
      <c r="CA41" s="4"/>
      <c r="CB41" s="3">
        <f>0.5*0.02</f>
        <v>0.01</v>
      </c>
      <c r="CC41" s="4"/>
      <c r="CD41" s="4">
        <v>25.75</v>
      </c>
      <c r="CE41" s="4">
        <v>4.75</v>
      </c>
      <c r="CF41" s="4">
        <v>0</v>
      </c>
      <c r="CG41" s="4"/>
      <c r="CH41" s="4"/>
      <c r="CI41" s="4">
        <v>0.5</v>
      </c>
      <c r="CJ41" s="4"/>
      <c r="CK41" s="4">
        <v>4.5</v>
      </c>
      <c r="CL41" s="4">
        <v>0</v>
      </c>
      <c r="CM41" s="4" t="s">
        <v>181</v>
      </c>
      <c r="CN41" s="4" t="s">
        <v>181</v>
      </c>
      <c r="CO41" s="4"/>
      <c r="CP41" s="4"/>
      <c r="CQ41" s="4"/>
      <c r="CR41" s="4"/>
      <c r="CS41" s="4"/>
      <c r="CT41" s="4"/>
      <c r="CU41" s="4"/>
      <c r="CV41" s="4"/>
      <c r="CW41" s="3" t="s">
        <v>156</v>
      </c>
      <c r="CX41" s="4"/>
      <c r="CY41" s="4"/>
      <c r="CZ41" s="4"/>
      <c r="DA41" s="4"/>
      <c r="DB41" s="4"/>
      <c r="DC41" s="4"/>
      <c r="DD41" s="4"/>
      <c r="DE41" s="4"/>
      <c r="DF41" s="4" t="s">
        <v>181</v>
      </c>
      <c r="DG41" s="4"/>
      <c r="DH41" s="4"/>
      <c r="DI41" s="4"/>
      <c r="DJ41" s="4"/>
      <c r="DK41" s="4" t="s">
        <v>181</v>
      </c>
      <c r="DL41" s="4"/>
      <c r="DM41" s="4"/>
      <c r="DN41" s="4"/>
      <c r="DO41" s="4"/>
      <c r="DP41" s="4"/>
      <c r="DQ41" s="4"/>
      <c r="DR41" s="4"/>
      <c r="DS41" s="4" t="s">
        <v>155</v>
      </c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3" t="s">
        <v>156</v>
      </c>
      <c r="EO41" s="4"/>
      <c r="EP41" s="4"/>
      <c r="EQ41" s="3" t="s">
        <v>156</v>
      </c>
      <c r="ER41" s="4" t="s">
        <v>181</v>
      </c>
      <c r="ES41" s="4" t="s">
        <v>181</v>
      </c>
      <c r="ET41" s="3">
        <f t="shared" si="3"/>
        <v>0</v>
      </c>
      <c r="EU41" s="4" t="s">
        <v>181</v>
      </c>
      <c r="EV41" s="4"/>
      <c r="EW41" s="4"/>
      <c r="EX41" s="4"/>
      <c r="EY41" s="4">
        <v>2.29</v>
      </c>
      <c r="EZ41" s="4"/>
      <c r="FA41" s="4"/>
      <c r="FB41" s="4"/>
      <c r="FC41" s="4"/>
      <c r="FD41" s="4"/>
      <c r="FE41" s="4"/>
      <c r="FF41" s="4"/>
      <c r="FG41" s="4"/>
      <c r="FH41" s="4"/>
      <c r="FI41" s="4">
        <v>0.73324999999999996</v>
      </c>
      <c r="FJ41" s="4">
        <v>5.7975000000000003</v>
      </c>
      <c r="FK41" s="4">
        <v>58.417499999999997</v>
      </c>
    </row>
    <row r="42" spans="1:167" x14ac:dyDescent="0.25">
      <c r="A42" s="13">
        <v>18332</v>
      </c>
      <c r="B42" s="13" t="s">
        <v>531</v>
      </c>
      <c r="C42" s="4" t="s">
        <v>532</v>
      </c>
      <c r="D42" s="4"/>
      <c r="E42" s="1" t="s">
        <v>830</v>
      </c>
      <c r="F42" s="1" t="s">
        <v>831</v>
      </c>
      <c r="G42" s="1"/>
      <c r="H42" s="1" t="s">
        <v>825</v>
      </c>
      <c r="I42" s="1" t="s">
        <v>826</v>
      </c>
      <c r="J42" s="9" t="s">
        <v>848</v>
      </c>
      <c r="K42" s="9" t="s">
        <v>835</v>
      </c>
      <c r="L42" s="10">
        <v>426859.75</v>
      </c>
      <c r="M42" s="10">
        <v>5040806.16</v>
      </c>
      <c r="N42" s="15" t="s">
        <v>831</v>
      </c>
      <c r="O42" s="15"/>
      <c r="P42" s="4">
        <v>190.75</v>
      </c>
      <c r="Q42" s="4">
        <v>1.4025000000000001</v>
      </c>
      <c r="R42" s="3">
        <v>372</v>
      </c>
      <c r="S42" s="4"/>
      <c r="T42" s="4">
        <v>0.32500000000000001</v>
      </c>
      <c r="U42" s="4">
        <v>8</v>
      </c>
      <c r="V42" s="4">
        <v>354.5</v>
      </c>
      <c r="W42" s="4"/>
      <c r="X42" s="4">
        <v>17.125</v>
      </c>
      <c r="Y42" s="4">
        <v>196.5</v>
      </c>
      <c r="Z42" s="4">
        <v>3.9550000000000002E-2</v>
      </c>
      <c r="AA42" s="3">
        <f t="shared" si="0"/>
        <v>5.0849435000000005E-2</v>
      </c>
      <c r="AB42" s="4">
        <v>0.74575000000000002</v>
      </c>
      <c r="AC42" s="4">
        <v>0.70650000000000002</v>
      </c>
      <c r="AD42" s="3">
        <f t="shared" si="1"/>
        <v>3.1288059000000001</v>
      </c>
      <c r="AE42" s="4">
        <f>0.5*0.002</f>
        <v>1E-3</v>
      </c>
      <c r="AF42" s="3">
        <f t="shared" si="9"/>
        <v>3.2856999999999999E-3</v>
      </c>
      <c r="AG42" s="4">
        <v>0.36675000000000002</v>
      </c>
      <c r="AH42" s="3">
        <v>8.1180000000000002E-3</v>
      </c>
      <c r="AI42" s="4"/>
      <c r="AJ42" s="4">
        <v>1.1125</v>
      </c>
      <c r="AK42" s="3">
        <v>1.2825E-2</v>
      </c>
      <c r="AL42" s="4" t="s">
        <v>215</v>
      </c>
      <c r="AM42" s="4"/>
      <c r="AN42" s="4"/>
      <c r="AO42" s="4"/>
      <c r="AP42" s="4">
        <v>124</v>
      </c>
      <c r="AQ42" s="4">
        <v>58.5</v>
      </c>
      <c r="AR42" s="4">
        <v>8.4749999999999996</v>
      </c>
      <c r="AS42" s="3">
        <v>9.8249999999999993</v>
      </c>
      <c r="AT42" s="4">
        <v>12.75</v>
      </c>
      <c r="AU42" s="4">
        <v>2.4</v>
      </c>
      <c r="AV42" s="4"/>
      <c r="AW42" s="3">
        <v>7.2249999999999996</v>
      </c>
      <c r="AX42" s="4"/>
      <c r="AY42" s="4"/>
      <c r="AZ42" s="4"/>
      <c r="BA42" s="3">
        <f>0.5*1</f>
        <v>0.5</v>
      </c>
      <c r="BB42" s="4"/>
      <c r="BC42" s="4">
        <v>0.34875</v>
      </c>
      <c r="BD42" s="4"/>
      <c r="BE42" s="4"/>
      <c r="BF42" s="4"/>
      <c r="BG42" s="4"/>
      <c r="BH42" s="4"/>
      <c r="BI42" s="4"/>
      <c r="BJ42" s="4">
        <v>4.6500000000000004</v>
      </c>
      <c r="BK42" s="4"/>
      <c r="BL42" s="3">
        <f>0.5*0.02</f>
        <v>0.01</v>
      </c>
      <c r="BM42" s="4"/>
      <c r="BN42" s="4" t="s">
        <v>181</v>
      </c>
      <c r="BO42" s="4"/>
      <c r="BP42" s="4" t="s">
        <v>181</v>
      </c>
      <c r="BQ42" s="4"/>
      <c r="BR42" s="4" t="s">
        <v>181</v>
      </c>
      <c r="BS42" s="4"/>
      <c r="BT42" s="3">
        <f>0.5*0.3</f>
        <v>0.15</v>
      </c>
      <c r="BU42" s="4"/>
      <c r="BV42" s="4"/>
      <c r="BW42" s="4"/>
      <c r="BX42" s="4"/>
      <c r="BY42" s="4"/>
      <c r="BZ42" s="4" t="s">
        <v>215</v>
      </c>
      <c r="CA42" s="4"/>
      <c r="CB42" s="3">
        <f>0.5*0.02</f>
        <v>0.01</v>
      </c>
      <c r="CC42" s="4"/>
      <c r="CD42" s="4">
        <v>845</v>
      </c>
      <c r="CE42" s="4">
        <v>113.75</v>
      </c>
      <c r="CF42" s="4">
        <v>2.25</v>
      </c>
      <c r="CG42" s="4"/>
      <c r="CH42" s="4"/>
      <c r="CI42" s="4">
        <v>7.5</v>
      </c>
      <c r="CJ42" s="4"/>
      <c r="CK42" s="4">
        <v>245</v>
      </c>
      <c r="CL42" s="4">
        <v>497.5</v>
      </c>
      <c r="CM42" s="4" t="s">
        <v>181</v>
      </c>
      <c r="CN42" s="4" t="s">
        <v>181</v>
      </c>
      <c r="CO42" s="4"/>
      <c r="CP42" s="4"/>
      <c r="CQ42" s="4"/>
      <c r="CR42" s="4"/>
      <c r="CS42" s="4"/>
      <c r="CT42" s="4"/>
      <c r="CU42" s="4"/>
      <c r="CV42" s="4"/>
      <c r="CW42" s="3" t="s">
        <v>156</v>
      </c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 t="s">
        <v>181</v>
      </c>
      <c r="DL42" s="4"/>
      <c r="DM42" s="4"/>
      <c r="DN42" s="4"/>
      <c r="DO42" s="4"/>
      <c r="DP42" s="4"/>
      <c r="DQ42" s="4"/>
      <c r="DR42" s="4"/>
      <c r="DS42" s="4" t="s">
        <v>155</v>
      </c>
      <c r="DT42" s="4"/>
      <c r="DU42" s="3" t="s">
        <v>350</v>
      </c>
      <c r="DV42" s="3" t="s">
        <v>350</v>
      </c>
      <c r="DW42" s="4"/>
      <c r="DX42" s="4"/>
      <c r="DY42" s="4"/>
      <c r="DZ42" s="4"/>
      <c r="EA42" s="4"/>
      <c r="EB42" s="4"/>
      <c r="EC42" s="4"/>
      <c r="ED42" s="4"/>
      <c r="EE42" s="3" t="s">
        <v>350</v>
      </c>
      <c r="EF42" s="4"/>
      <c r="EG42" s="4"/>
      <c r="EH42" s="4"/>
      <c r="EI42" s="4"/>
      <c r="EJ42" s="4"/>
      <c r="EK42" s="4"/>
      <c r="EL42" s="4"/>
      <c r="EM42" s="4"/>
      <c r="EN42" s="3" t="s">
        <v>156</v>
      </c>
      <c r="EO42" s="4"/>
      <c r="EP42" s="4"/>
      <c r="EQ42" s="3" t="s">
        <v>156</v>
      </c>
      <c r="ER42" s="4" t="s">
        <v>181</v>
      </c>
      <c r="ES42" s="4" t="s">
        <v>181</v>
      </c>
      <c r="ET42" s="3">
        <f t="shared" si="3"/>
        <v>0</v>
      </c>
      <c r="EU42" s="4" t="s">
        <v>181</v>
      </c>
      <c r="EV42" s="4"/>
      <c r="EW42" s="4"/>
      <c r="EX42" s="4"/>
      <c r="EY42" s="4">
        <v>2.1425000000000001</v>
      </c>
      <c r="EZ42" s="4"/>
      <c r="FA42" s="4"/>
      <c r="FB42" s="4"/>
      <c r="FC42" s="4"/>
      <c r="FD42" s="4"/>
      <c r="FE42" s="4"/>
      <c r="FF42" s="4"/>
      <c r="FG42" s="4"/>
      <c r="FH42" s="4"/>
      <c r="FI42" s="4">
        <v>0.4965</v>
      </c>
      <c r="FJ42" s="4">
        <v>7.7175000000000002</v>
      </c>
      <c r="FK42" s="4">
        <v>78.474999999999994</v>
      </c>
    </row>
    <row r="43" spans="1:167" x14ac:dyDescent="0.25">
      <c r="A43" s="13">
        <v>18333</v>
      </c>
      <c r="B43" s="13" t="s">
        <v>533</v>
      </c>
      <c r="C43" s="4" t="s">
        <v>534</v>
      </c>
      <c r="D43" s="4"/>
      <c r="E43" s="1" t="s">
        <v>830</v>
      </c>
      <c r="F43" s="1" t="s">
        <v>831</v>
      </c>
      <c r="G43" s="1"/>
      <c r="H43" s="1" t="s">
        <v>825</v>
      </c>
      <c r="I43" s="1" t="s">
        <v>826</v>
      </c>
      <c r="J43" s="9" t="s">
        <v>848</v>
      </c>
      <c r="K43" s="9" t="s">
        <v>835</v>
      </c>
      <c r="L43" s="10">
        <v>426762.57</v>
      </c>
      <c r="M43" s="10">
        <v>5040958.01</v>
      </c>
      <c r="N43" s="15" t="s">
        <v>831</v>
      </c>
      <c r="O43" s="15"/>
      <c r="P43" s="4">
        <v>318.25</v>
      </c>
      <c r="Q43" s="4">
        <v>1.0149999999999999</v>
      </c>
      <c r="R43" s="3">
        <v>638.5</v>
      </c>
      <c r="S43" s="4"/>
      <c r="T43" s="4">
        <v>1.425</v>
      </c>
      <c r="U43" s="4">
        <v>7.6749999999999998</v>
      </c>
      <c r="V43" s="4">
        <v>345.75</v>
      </c>
      <c r="W43" s="4"/>
      <c r="X43" s="4">
        <v>14.1</v>
      </c>
      <c r="Y43" s="4">
        <v>322.25</v>
      </c>
      <c r="Z43" s="4">
        <v>2.4899999999999999E-2</v>
      </c>
      <c r="AA43" s="3">
        <f t="shared" si="0"/>
        <v>3.2013930000000003E-2</v>
      </c>
      <c r="AB43" s="4">
        <v>1.57175</v>
      </c>
      <c r="AC43" s="4">
        <v>1.5469999999999999</v>
      </c>
      <c r="AD43" s="3">
        <f t="shared" si="1"/>
        <v>6.8510442000000005</v>
      </c>
      <c r="AE43" s="4">
        <f>0.5*0.002</f>
        <v>1E-3</v>
      </c>
      <c r="AF43" s="3">
        <f t="shared" si="9"/>
        <v>3.2856999999999999E-3</v>
      </c>
      <c r="AG43" s="4">
        <v>0.36699999999999999</v>
      </c>
      <c r="AH43" s="3">
        <v>2.1933000000000001E-2</v>
      </c>
      <c r="AI43" s="4"/>
      <c r="AJ43" s="4">
        <v>1.93875</v>
      </c>
      <c r="AK43" s="3">
        <v>4.4325000000000003E-2</v>
      </c>
      <c r="AL43" s="4" t="s">
        <v>215</v>
      </c>
      <c r="AM43" s="4" t="s">
        <v>157</v>
      </c>
      <c r="AN43" s="4" t="s">
        <v>155</v>
      </c>
      <c r="AO43" s="4" t="s">
        <v>159</v>
      </c>
      <c r="AP43" s="4">
        <v>200.25</v>
      </c>
      <c r="AQ43" s="4">
        <v>112.5</v>
      </c>
      <c r="AR43" s="4">
        <v>5.75</v>
      </c>
      <c r="AS43" s="3">
        <v>14.5</v>
      </c>
      <c r="AT43" s="4">
        <v>13.375</v>
      </c>
      <c r="AU43" s="4">
        <v>6.4</v>
      </c>
      <c r="AV43" s="4"/>
      <c r="AW43" s="3">
        <v>12</v>
      </c>
      <c r="AX43" s="4">
        <v>5.0999999999999996</v>
      </c>
      <c r="AY43" s="4">
        <v>6.2249999999999996</v>
      </c>
      <c r="AZ43" s="4">
        <v>0.52500000000000002</v>
      </c>
      <c r="BA43" s="3">
        <f>0.5*1</f>
        <v>0.5</v>
      </c>
      <c r="BB43" s="4" t="s">
        <v>157</v>
      </c>
      <c r="BC43" s="4">
        <v>1.052</v>
      </c>
      <c r="BD43" s="4">
        <v>2.3937499999999998</v>
      </c>
      <c r="BE43" s="4"/>
      <c r="BF43" s="4"/>
      <c r="BG43" s="4"/>
      <c r="BH43" s="4"/>
      <c r="BI43" s="4">
        <v>20.6</v>
      </c>
      <c r="BJ43" s="4">
        <v>5.12</v>
      </c>
      <c r="BK43" s="4"/>
      <c r="BL43" s="3">
        <f>0.5*0.02</f>
        <v>0.01</v>
      </c>
      <c r="BM43" s="4" t="s">
        <v>170</v>
      </c>
      <c r="BN43" s="4" t="s">
        <v>181</v>
      </c>
      <c r="BO43" s="4" t="s">
        <v>181</v>
      </c>
      <c r="BP43" s="4" t="s">
        <v>181</v>
      </c>
      <c r="BQ43" s="4" t="s">
        <v>181</v>
      </c>
      <c r="BR43" s="4" t="s">
        <v>181</v>
      </c>
      <c r="BS43" s="4">
        <v>0.99250000000000005</v>
      </c>
      <c r="BT43" s="3">
        <f>0.5*0.3</f>
        <v>0.15</v>
      </c>
      <c r="BU43" s="4" t="s">
        <v>216</v>
      </c>
      <c r="BV43" s="4"/>
      <c r="BW43" s="4">
        <v>0.56725000000000003</v>
      </c>
      <c r="BX43" s="4" t="s">
        <v>215</v>
      </c>
      <c r="BY43" s="4"/>
      <c r="BZ43" s="4" t="s">
        <v>215</v>
      </c>
      <c r="CA43" s="4" t="s">
        <v>215</v>
      </c>
      <c r="CB43" s="3">
        <f>0.5*0.02</f>
        <v>0.01</v>
      </c>
      <c r="CC43" s="4" t="s">
        <v>170</v>
      </c>
      <c r="CD43" s="11">
        <v>16457.5</v>
      </c>
      <c r="CE43" s="12">
        <v>1485</v>
      </c>
      <c r="CF43" s="4">
        <v>1</v>
      </c>
      <c r="CG43" s="4">
        <v>237.5</v>
      </c>
      <c r="CH43" s="4"/>
      <c r="CI43" s="4">
        <v>1.75</v>
      </c>
      <c r="CJ43" s="4"/>
      <c r="CK43" s="11">
        <v>2238.25</v>
      </c>
      <c r="CL43" s="4">
        <v>737.5</v>
      </c>
      <c r="CM43" s="4" t="s">
        <v>181</v>
      </c>
      <c r="CN43" s="4" t="s">
        <v>181</v>
      </c>
      <c r="CO43" s="4"/>
      <c r="CP43" s="4"/>
      <c r="CQ43" s="4"/>
      <c r="CR43" s="4"/>
      <c r="CS43" s="4"/>
      <c r="CT43" s="4"/>
      <c r="CU43" s="4" t="s">
        <v>170</v>
      </c>
      <c r="CV43" s="4"/>
      <c r="CW43" s="3" t="s">
        <v>156</v>
      </c>
      <c r="CX43" s="4"/>
      <c r="CY43" s="4"/>
      <c r="CZ43" s="4" t="s">
        <v>219</v>
      </c>
      <c r="DA43" s="4"/>
      <c r="DB43" s="4" t="s">
        <v>407</v>
      </c>
      <c r="DC43" s="4" t="s">
        <v>407</v>
      </c>
      <c r="DD43" s="4" t="s">
        <v>407</v>
      </c>
      <c r="DE43" s="4" t="s">
        <v>170</v>
      </c>
      <c r="DF43" s="4" t="s">
        <v>181</v>
      </c>
      <c r="DG43" s="4" t="s">
        <v>181</v>
      </c>
      <c r="DH43" s="4"/>
      <c r="DI43" s="4" t="s">
        <v>181</v>
      </c>
      <c r="DJ43" s="4"/>
      <c r="DK43" s="4" t="s">
        <v>181</v>
      </c>
      <c r="DL43" s="4"/>
      <c r="DM43" s="4"/>
      <c r="DN43" s="4"/>
      <c r="DO43" s="4" t="s">
        <v>175</v>
      </c>
      <c r="DP43" s="4"/>
      <c r="DQ43" s="4"/>
      <c r="DR43" s="4"/>
      <c r="DS43" s="4" t="s">
        <v>155</v>
      </c>
      <c r="DT43" s="4"/>
      <c r="DU43" s="3" t="s">
        <v>350</v>
      </c>
      <c r="DV43" s="3" t="s">
        <v>350</v>
      </c>
      <c r="DW43" s="4" t="s">
        <v>407</v>
      </c>
      <c r="DX43" s="4"/>
      <c r="DY43" s="4"/>
      <c r="DZ43" s="4"/>
      <c r="EA43" s="4"/>
      <c r="EB43" s="4"/>
      <c r="EC43" s="4"/>
      <c r="ED43" s="4"/>
      <c r="EE43" s="3" t="s">
        <v>350</v>
      </c>
      <c r="EF43" s="4"/>
      <c r="EG43" s="4"/>
      <c r="EH43" s="4"/>
      <c r="EI43" s="4"/>
      <c r="EJ43" s="4"/>
      <c r="EK43" s="4"/>
      <c r="EL43" s="4"/>
      <c r="EM43" s="4"/>
      <c r="EN43" s="3" t="s">
        <v>156</v>
      </c>
      <c r="EO43" s="4"/>
      <c r="EP43" s="4"/>
      <c r="EQ43" s="3" t="s">
        <v>156</v>
      </c>
      <c r="ER43" s="4" t="s">
        <v>181</v>
      </c>
      <c r="ES43" s="4" t="s">
        <v>181</v>
      </c>
      <c r="ET43" s="3">
        <f t="shared" si="3"/>
        <v>0</v>
      </c>
      <c r="EU43" s="4" t="s">
        <v>181</v>
      </c>
      <c r="EV43" s="4"/>
      <c r="EW43" s="4"/>
      <c r="EX43" s="4"/>
      <c r="EY43" s="4" t="s">
        <v>181</v>
      </c>
      <c r="EZ43" s="4"/>
      <c r="FA43" s="4" t="s">
        <v>157</v>
      </c>
      <c r="FB43" s="4"/>
      <c r="FC43" s="4"/>
      <c r="FD43" s="4"/>
      <c r="FE43" s="4"/>
      <c r="FF43" s="4"/>
      <c r="FG43" s="4"/>
      <c r="FH43" s="4"/>
      <c r="FI43" s="4">
        <v>0.78249999999999997</v>
      </c>
      <c r="FJ43" s="4">
        <v>5.54</v>
      </c>
      <c r="FK43" s="4">
        <v>53.682499999999997</v>
      </c>
    </row>
    <row r="44" spans="1:167" x14ac:dyDescent="0.25">
      <c r="A44" s="13">
        <v>18341</v>
      </c>
      <c r="B44" s="13" t="s">
        <v>217</v>
      </c>
      <c r="C44" s="4" t="s">
        <v>218</v>
      </c>
      <c r="D44" s="4" t="s">
        <v>214</v>
      </c>
      <c r="E44" s="1" t="s">
        <v>841</v>
      </c>
      <c r="F44" s="1" t="s">
        <v>831</v>
      </c>
      <c r="G44" s="1"/>
      <c r="H44" s="1" t="s">
        <v>825</v>
      </c>
      <c r="I44" s="1" t="s">
        <v>826</v>
      </c>
      <c r="J44" s="9" t="s">
        <v>848</v>
      </c>
      <c r="K44" s="9" t="s">
        <v>835</v>
      </c>
      <c r="L44" s="10">
        <v>425879.7</v>
      </c>
      <c r="M44" s="10">
        <v>5038639.63</v>
      </c>
      <c r="N44" s="15" t="s">
        <v>831</v>
      </c>
      <c r="O44" s="15"/>
      <c r="P44" s="4">
        <v>244</v>
      </c>
      <c r="Q44" s="4">
        <v>0.65</v>
      </c>
      <c r="R44" s="3">
        <v>530.75</v>
      </c>
      <c r="S44" s="4"/>
      <c r="T44" s="4">
        <v>1.65</v>
      </c>
      <c r="U44" s="4">
        <v>7.7750000000000004</v>
      </c>
      <c r="V44" s="4">
        <v>377.25</v>
      </c>
      <c r="W44" s="4"/>
      <c r="X44" s="4">
        <v>14.95</v>
      </c>
      <c r="Y44" s="4">
        <v>249.75</v>
      </c>
      <c r="Z44" s="4">
        <v>2.035E-2</v>
      </c>
      <c r="AA44" s="3">
        <f t="shared" si="0"/>
        <v>2.6163995000000002E-2</v>
      </c>
      <c r="AB44" s="4">
        <v>4.16275</v>
      </c>
      <c r="AC44" s="11">
        <v>1.7296750000000001</v>
      </c>
      <c r="AD44" s="3">
        <f t="shared" si="1"/>
        <v>7.6600387050000007</v>
      </c>
      <c r="AE44" s="4">
        <f>0.5*0.002</f>
        <v>1E-3</v>
      </c>
      <c r="AF44" s="3">
        <f t="shared" si="9"/>
        <v>3.2856999999999999E-3</v>
      </c>
      <c r="AG44" s="4">
        <v>0.10174999999999999</v>
      </c>
      <c r="AH44" s="3">
        <f>0.5*0.007</f>
        <v>3.5000000000000001E-3</v>
      </c>
      <c r="AI44" s="4"/>
      <c r="AJ44" s="4">
        <v>2.1345000000000001</v>
      </c>
      <c r="AK44" s="3">
        <v>1.5875E-2</v>
      </c>
      <c r="AL44" s="4" t="s">
        <v>215</v>
      </c>
      <c r="AM44" s="4"/>
      <c r="AN44" s="4"/>
      <c r="AO44" s="4"/>
      <c r="AP44" s="4">
        <v>146.25</v>
      </c>
      <c r="AQ44" s="4">
        <v>73.75</v>
      </c>
      <c r="AR44" s="4">
        <v>4.9749999999999996</v>
      </c>
      <c r="AS44" s="3">
        <v>21</v>
      </c>
      <c r="AT44" s="4">
        <v>17</v>
      </c>
      <c r="AU44" s="4">
        <v>12.35</v>
      </c>
      <c r="AV44" s="4"/>
      <c r="AW44" s="3">
        <v>15</v>
      </c>
      <c r="AX44" s="4"/>
      <c r="AY44" s="4"/>
      <c r="AZ44" s="4"/>
      <c r="BA44" s="3">
        <f>0.5*1</f>
        <v>0.5</v>
      </c>
      <c r="BB44" s="4"/>
      <c r="BC44" s="4">
        <v>0.52200000000000002</v>
      </c>
      <c r="BD44" s="4"/>
      <c r="BE44" s="4"/>
      <c r="BF44" s="4"/>
      <c r="BG44" s="4"/>
      <c r="BH44" s="4"/>
      <c r="BI44" s="4"/>
      <c r="BJ44" s="4" t="s">
        <v>219</v>
      </c>
      <c r="BK44" s="4"/>
      <c r="BL44" s="3">
        <f>0.5*0.02</f>
        <v>0.01</v>
      </c>
      <c r="BM44" s="4"/>
      <c r="BN44" s="4">
        <v>0.59499999999999997</v>
      </c>
      <c r="BO44" s="4"/>
      <c r="BP44" s="4">
        <v>0.65249999999999997</v>
      </c>
      <c r="BQ44" s="4"/>
      <c r="BR44" s="4" t="s">
        <v>181</v>
      </c>
      <c r="BS44" s="4"/>
      <c r="BT44" s="3">
        <f>0.5*0.3</f>
        <v>0.15</v>
      </c>
      <c r="BU44" s="4"/>
      <c r="BV44" s="4"/>
      <c r="BW44" s="4"/>
      <c r="BX44" s="4"/>
      <c r="BY44" s="4"/>
      <c r="BZ44" s="4" t="s">
        <v>215</v>
      </c>
      <c r="CA44" s="4"/>
      <c r="CB44" s="3">
        <v>0.128</v>
      </c>
      <c r="CC44" s="4"/>
      <c r="CD44" s="12">
        <v>4525</v>
      </c>
      <c r="CE44" s="4">
        <v>587.5</v>
      </c>
      <c r="CF44" s="4">
        <v>0</v>
      </c>
      <c r="CG44" s="4"/>
      <c r="CH44" s="4"/>
      <c r="CI44" s="4">
        <v>0.75</v>
      </c>
      <c r="CJ44" s="4"/>
      <c r="CK44" s="4">
        <v>413.25</v>
      </c>
      <c r="CL44" s="4">
        <v>432.5</v>
      </c>
      <c r="CM44" s="4" t="s">
        <v>181</v>
      </c>
      <c r="CN44" s="4" t="s">
        <v>181</v>
      </c>
      <c r="CO44" s="4"/>
      <c r="CP44" s="4"/>
      <c r="CQ44" s="4"/>
      <c r="CR44" s="4"/>
      <c r="CS44" s="4"/>
      <c r="CT44" s="4"/>
      <c r="CU44" s="4"/>
      <c r="CV44" s="4"/>
      <c r="CW44" s="3">
        <v>8.0249999999999991E-3</v>
      </c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 t="s">
        <v>181</v>
      </c>
      <c r="DL44" s="4"/>
      <c r="DM44" s="4"/>
      <c r="DN44" s="4"/>
      <c r="DO44" s="4"/>
      <c r="DP44" s="4"/>
      <c r="DQ44" s="4"/>
      <c r="DR44" s="4"/>
      <c r="DS44" s="4" t="s">
        <v>155</v>
      </c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3" t="s">
        <v>156</v>
      </c>
      <c r="EO44" s="4"/>
      <c r="EP44" s="4"/>
      <c r="EQ44" s="3" t="s">
        <v>156</v>
      </c>
      <c r="ER44" s="4" t="s">
        <v>181</v>
      </c>
      <c r="ES44" s="4" t="s">
        <v>181</v>
      </c>
      <c r="ET44" s="3">
        <f t="shared" si="3"/>
        <v>0</v>
      </c>
      <c r="EU44" s="4" t="s">
        <v>181</v>
      </c>
      <c r="EV44" s="4"/>
      <c r="EW44" s="4"/>
      <c r="EX44" s="4"/>
      <c r="EY44" s="4" t="s">
        <v>181</v>
      </c>
      <c r="EZ44" s="4"/>
      <c r="FA44" s="4"/>
      <c r="FB44" s="4"/>
      <c r="FC44" s="4"/>
      <c r="FD44" s="4"/>
      <c r="FE44" s="4"/>
      <c r="FF44" s="4"/>
      <c r="FG44" s="4"/>
      <c r="FH44" s="4"/>
      <c r="FI44" s="4">
        <v>0.38600000000000001</v>
      </c>
      <c r="FJ44" s="4">
        <v>6.65</v>
      </c>
      <c r="FK44" s="4">
        <v>66.084999999999994</v>
      </c>
    </row>
    <row r="45" spans="1:167" x14ac:dyDescent="0.25">
      <c r="A45" s="13">
        <v>18351</v>
      </c>
      <c r="B45" s="13" t="s">
        <v>220</v>
      </c>
      <c r="C45" s="4" t="s">
        <v>221</v>
      </c>
      <c r="D45" s="4" t="s">
        <v>214</v>
      </c>
      <c r="E45" s="1" t="s">
        <v>841</v>
      </c>
      <c r="F45" s="1" t="s">
        <v>831</v>
      </c>
      <c r="G45" s="1"/>
      <c r="H45" s="1" t="s">
        <v>825</v>
      </c>
      <c r="I45" s="1" t="s">
        <v>826</v>
      </c>
      <c r="J45" s="9" t="s">
        <v>848</v>
      </c>
      <c r="K45" s="9" t="s">
        <v>835</v>
      </c>
      <c r="L45" s="10">
        <v>427365.98</v>
      </c>
      <c r="M45" s="10">
        <v>5038013.4800000004</v>
      </c>
      <c r="N45" s="15" t="s">
        <v>831</v>
      </c>
      <c r="O45" s="15"/>
      <c r="P45" s="4">
        <v>200.25</v>
      </c>
      <c r="Q45" s="4">
        <v>0.35499999999999998</v>
      </c>
      <c r="R45" s="3">
        <v>391.5</v>
      </c>
      <c r="S45" s="4"/>
      <c r="T45" s="4">
        <v>0.52500000000000002</v>
      </c>
      <c r="U45" s="4">
        <v>7.9749999999999996</v>
      </c>
      <c r="V45" s="4">
        <v>342</v>
      </c>
      <c r="W45" s="4"/>
      <c r="X45" s="4">
        <v>14.95</v>
      </c>
      <c r="Y45" s="4">
        <v>206.75</v>
      </c>
      <c r="Z45" s="4">
        <v>7.4729999999999996E-3</v>
      </c>
      <c r="AA45" s="3">
        <f t="shared" si="0"/>
        <v>9.6080361E-3</v>
      </c>
      <c r="AB45" s="4">
        <v>0.78625</v>
      </c>
      <c r="AC45" s="4">
        <v>0.77949999999999997</v>
      </c>
      <c r="AD45" s="3">
        <f t="shared" si="1"/>
        <v>3.4520937000000003</v>
      </c>
      <c r="AE45" s="4">
        <f>0.5*0.002</f>
        <v>1E-3</v>
      </c>
      <c r="AF45" s="3">
        <f t="shared" si="9"/>
        <v>3.2856999999999999E-3</v>
      </c>
      <c r="AG45" s="4">
        <v>0.20649999999999999</v>
      </c>
      <c r="AH45" s="3">
        <v>1.09E-2</v>
      </c>
      <c r="AI45" s="4"/>
      <c r="AJ45" s="4">
        <v>0.99275000000000002</v>
      </c>
      <c r="AK45" s="3">
        <v>1.6299999999999999E-2</v>
      </c>
      <c r="AL45" s="4" t="s">
        <v>215</v>
      </c>
      <c r="AM45" s="4"/>
      <c r="AN45" s="4"/>
      <c r="AO45" s="4"/>
      <c r="AP45" s="4">
        <v>122.25</v>
      </c>
      <c r="AQ45" s="4">
        <v>64.75</v>
      </c>
      <c r="AR45" s="4">
        <v>4.75</v>
      </c>
      <c r="AS45" s="3">
        <v>7.0250000000000004</v>
      </c>
      <c r="AT45" s="4">
        <v>13</v>
      </c>
      <c r="AU45" s="4">
        <v>3.15</v>
      </c>
      <c r="AV45" s="4"/>
      <c r="AW45" s="3">
        <v>8.4250000000000007</v>
      </c>
      <c r="AX45" s="4"/>
      <c r="AY45" s="4"/>
      <c r="AZ45" s="4"/>
      <c r="BA45" s="3">
        <f>0.5*1</f>
        <v>0.5</v>
      </c>
      <c r="BB45" s="4"/>
      <c r="BC45" s="4" t="s">
        <v>216</v>
      </c>
      <c r="BD45" s="4"/>
      <c r="BE45" s="4"/>
      <c r="BF45" s="4"/>
      <c r="BG45" s="4"/>
      <c r="BH45" s="4"/>
      <c r="BI45" s="4"/>
      <c r="BJ45" s="4">
        <v>2.1575000000000002</v>
      </c>
      <c r="BK45" s="4"/>
      <c r="BL45" s="3">
        <f>0.5*0.02</f>
        <v>0.01</v>
      </c>
      <c r="BM45" s="4"/>
      <c r="BN45" s="4" t="s">
        <v>181</v>
      </c>
      <c r="BO45" s="4"/>
      <c r="BP45" s="4" t="s">
        <v>181</v>
      </c>
      <c r="BQ45" s="4"/>
      <c r="BR45" s="4" t="s">
        <v>181</v>
      </c>
      <c r="BS45" s="4"/>
      <c r="BT45" s="3">
        <v>0.32074999999999998</v>
      </c>
      <c r="BU45" s="4"/>
      <c r="BV45" s="4"/>
      <c r="BW45" s="4"/>
      <c r="BX45" s="4"/>
      <c r="BY45" s="4"/>
      <c r="BZ45" s="4" t="s">
        <v>215</v>
      </c>
      <c r="CA45" s="4"/>
      <c r="CB45" s="3">
        <f>0.5*0.02</f>
        <v>0.01</v>
      </c>
      <c r="CC45" s="4"/>
      <c r="CD45" s="4">
        <v>387.25</v>
      </c>
      <c r="CE45" s="4">
        <v>260</v>
      </c>
      <c r="CF45" s="4">
        <v>0</v>
      </c>
      <c r="CG45" s="4"/>
      <c r="CH45" s="4"/>
      <c r="CI45" s="4">
        <v>0</v>
      </c>
      <c r="CJ45" s="4"/>
      <c r="CK45" s="4">
        <v>82.25</v>
      </c>
      <c r="CL45" s="4">
        <v>520</v>
      </c>
      <c r="CM45" s="4" t="s">
        <v>181</v>
      </c>
      <c r="CN45" s="4" t="s">
        <v>181</v>
      </c>
      <c r="CO45" s="4"/>
      <c r="CP45" s="4"/>
      <c r="CQ45" s="4"/>
      <c r="CR45" s="4"/>
      <c r="CS45" s="4"/>
      <c r="CT45" s="4"/>
      <c r="CU45" s="4"/>
      <c r="CV45" s="4"/>
      <c r="CW45" s="3" t="s">
        <v>156</v>
      </c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 t="s">
        <v>181</v>
      </c>
      <c r="DL45" s="4"/>
      <c r="DM45" s="4"/>
      <c r="DN45" s="4"/>
      <c r="DO45" s="4"/>
      <c r="DP45" s="4"/>
      <c r="DQ45" s="4"/>
      <c r="DR45" s="4"/>
      <c r="DS45" s="4" t="s">
        <v>155</v>
      </c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3" t="s">
        <v>156</v>
      </c>
      <c r="EO45" s="4"/>
      <c r="EP45" s="4"/>
      <c r="EQ45" s="3" t="s">
        <v>156</v>
      </c>
      <c r="ER45" s="4" t="s">
        <v>181</v>
      </c>
      <c r="ES45" s="4" t="s">
        <v>181</v>
      </c>
      <c r="ET45" s="3">
        <f t="shared" si="3"/>
        <v>0</v>
      </c>
      <c r="EU45" s="4" t="s">
        <v>181</v>
      </c>
      <c r="EV45" s="4"/>
      <c r="EW45" s="4"/>
      <c r="EX45" s="4"/>
      <c r="EY45" s="4">
        <v>0.61250000000000004</v>
      </c>
      <c r="EZ45" s="4"/>
      <c r="FA45" s="4"/>
      <c r="FB45" s="4"/>
      <c r="FC45" s="4"/>
      <c r="FD45" s="4"/>
      <c r="FE45" s="4"/>
      <c r="FF45" s="4"/>
      <c r="FG45" s="4"/>
      <c r="FH45" s="4"/>
      <c r="FI45" s="4">
        <v>0.71074999999999999</v>
      </c>
      <c r="FJ45" s="4">
        <v>5.585</v>
      </c>
      <c r="FK45" s="4">
        <v>53.37</v>
      </c>
    </row>
    <row r="46" spans="1:167" x14ac:dyDescent="0.25">
      <c r="A46" s="13">
        <v>18362</v>
      </c>
      <c r="B46" s="13" t="s">
        <v>535</v>
      </c>
      <c r="C46" s="4" t="s">
        <v>536</v>
      </c>
      <c r="D46" s="4"/>
      <c r="E46" s="1" t="s">
        <v>830</v>
      </c>
      <c r="F46" s="1" t="s">
        <v>831</v>
      </c>
      <c r="G46" s="1" t="s">
        <v>831</v>
      </c>
      <c r="H46" s="1" t="s">
        <v>825</v>
      </c>
      <c r="I46" s="1" t="s">
        <v>826</v>
      </c>
      <c r="J46" s="9" t="s">
        <v>848</v>
      </c>
      <c r="K46" s="9" t="s">
        <v>844</v>
      </c>
      <c r="L46" s="10">
        <v>480247.97</v>
      </c>
      <c r="M46" s="10">
        <v>5026407.3499999996</v>
      </c>
      <c r="N46" s="15" t="s">
        <v>831</v>
      </c>
      <c r="O46" s="15"/>
      <c r="P46" s="4">
        <v>267.32499999999999</v>
      </c>
      <c r="Q46" s="4">
        <v>3.25</v>
      </c>
      <c r="R46" s="3">
        <v>554.25</v>
      </c>
      <c r="S46" s="4">
        <v>0</v>
      </c>
      <c r="T46" s="4" t="s">
        <v>179</v>
      </c>
      <c r="U46" s="4">
        <v>7.375</v>
      </c>
      <c r="V46" s="4">
        <v>221</v>
      </c>
      <c r="W46" s="4"/>
      <c r="X46" s="4">
        <v>13.55</v>
      </c>
      <c r="Y46" s="4">
        <v>271.5</v>
      </c>
      <c r="Z46" s="4">
        <v>8.9374999999999996E-2</v>
      </c>
      <c r="AA46" s="3">
        <f t="shared" si="0"/>
        <v>0.1149094375</v>
      </c>
      <c r="AB46" s="4">
        <v>1.0265</v>
      </c>
      <c r="AC46" s="4">
        <v>0.9375</v>
      </c>
      <c r="AD46" s="3">
        <f t="shared" si="1"/>
        <v>4.1518125000000001</v>
      </c>
      <c r="AE46" s="4">
        <f>0.5*0.015</f>
        <v>7.4999999999999997E-3</v>
      </c>
      <c r="AF46" s="3">
        <f t="shared" si="9"/>
        <v>2.4642749999999998E-2</v>
      </c>
      <c r="AG46" s="4">
        <v>0.83599999999999997</v>
      </c>
      <c r="AH46" s="3">
        <f>0.5*0.01</f>
        <v>5.0000000000000001E-3</v>
      </c>
      <c r="AI46" s="4"/>
      <c r="AJ46" s="4">
        <v>1.8625</v>
      </c>
      <c r="AK46" s="3" t="s">
        <v>156</v>
      </c>
      <c r="AL46" s="4" t="s">
        <v>157</v>
      </c>
      <c r="AM46" s="4"/>
      <c r="AN46" s="4"/>
      <c r="AO46" s="4" t="s">
        <v>179</v>
      </c>
      <c r="AP46" s="4">
        <v>326.10000000000002</v>
      </c>
      <c r="AQ46" s="4">
        <v>94.127499999999998</v>
      </c>
      <c r="AR46" s="4" t="s">
        <v>157</v>
      </c>
      <c r="AS46" s="3">
        <v>2.625</v>
      </c>
      <c r="AT46" s="4">
        <v>10.026249999999999</v>
      </c>
      <c r="AU46" s="4">
        <v>3.3022499999999999</v>
      </c>
      <c r="AV46" s="4"/>
      <c r="AW46" s="3">
        <v>11</v>
      </c>
      <c r="AX46" s="4"/>
      <c r="AY46" s="4"/>
      <c r="AZ46" s="4"/>
      <c r="BA46" s="3">
        <v>2.875</v>
      </c>
      <c r="BB46" s="4"/>
      <c r="BC46" s="4">
        <v>0.59924999999999995</v>
      </c>
      <c r="BD46" s="4"/>
      <c r="BE46" s="4"/>
      <c r="BF46" s="4"/>
      <c r="BG46" s="4"/>
      <c r="BH46" s="4"/>
      <c r="BI46" s="4"/>
      <c r="BJ46" s="4">
        <v>7.625</v>
      </c>
      <c r="BK46" s="4"/>
      <c r="BL46" s="3">
        <f>0.5*0.01</f>
        <v>5.0000000000000001E-3</v>
      </c>
      <c r="BM46" s="4"/>
      <c r="BN46" s="4" t="s">
        <v>157</v>
      </c>
      <c r="BO46" s="4"/>
      <c r="BP46" s="4">
        <v>9.375</v>
      </c>
      <c r="BQ46" s="4"/>
      <c r="BR46" s="4" t="s">
        <v>157</v>
      </c>
      <c r="BS46" s="4"/>
      <c r="BT46" s="3">
        <f>0.5*0.01</f>
        <v>5.0000000000000001E-3</v>
      </c>
      <c r="BU46" s="4"/>
      <c r="BV46" s="4"/>
      <c r="BW46" s="4"/>
      <c r="BX46" s="4"/>
      <c r="BY46" s="4"/>
      <c r="BZ46" s="4">
        <v>16.75</v>
      </c>
      <c r="CA46" s="4"/>
      <c r="CB46" s="3">
        <f>0.5*0.01</f>
        <v>5.0000000000000001E-3</v>
      </c>
      <c r="CC46" s="4"/>
      <c r="CD46" s="4">
        <v>765</v>
      </c>
      <c r="CE46" s="4">
        <v>222.625</v>
      </c>
      <c r="CF46" s="4">
        <v>232.5</v>
      </c>
      <c r="CG46" s="4">
        <v>72.625</v>
      </c>
      <c r="CH46" s="4"/>
      <c r="CI46" s="4">
        <v>59.25</v>
      </c>
      <c r="CJ46" s="4"/>
      <c r="CK46" s="4">
        <v>291.5</v>
      </c>
      <c r="CL46" s="4">
        <v>50</v>
      </c>
      <c r="CM46" s="4" t="s">
        <v>160</v>
      </c>
      <c r="CN46" s="4" t="s">
        <v>161</v>
      </c>
      <c r="CO46" s="4"/>
      <c r="CP46" s="4"/>
      <c r="CQ46" s="4"/>
      <c r="CR46" s="4"/>
      <c r="CS46" s="4"/>
      <c r="CT46" s="4"/>
      <c r="CU46" s="4"/>
      <c r="CV46" s="4"/>
      <c r="CW46" s="3">
        <v>4.5249999999999999E-2</v>
      </c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 t="s">
        <v>162</v>
      </c>
      <c r="DL46" s="4"/>
      <c r="DM46" s="4"/>
      <c r="DN46" s="4"/>
      <c r="DO46" s="4"/>
      <c r="DP46" s="4"/>
      <c r="DQ46" s="4"/>
      <c r="DR46" s="4"/>
      <c r="DS46" s="4" t="s">
        <v>164</v>
      </c>
      <c r="DT46" s="4"/>
      <c r="DU46" s="3" t="s">
        <v>156</v>
      </c>
      <c r="DV46" s="3" t="s">
        <v>155</v>
      </c>
      <c r="DW46" s="4"/>
      <c r="DX46" s="4"/>
      <c r="DY46" s="4"/>
      <c r="DZ46" s="4"/>
      <c r="EA46" s="4"/>
      <c r="EB46" s="4"/>
      <c r="EC46" s="4"/>
      <c r="ED46" s="4"/>
      <c r="EE46" s="3" t="s">
        <v>154</v>
      </c>
      <c r="EF46" s="4"/>
      <c r="EG46" s="4"/>
      <c r="EH46" s="4"/>
      <c r="EI46" s="4"/>
      <c r="EJ46" s="4"/>
      <c r="EK46" s="4"/>
      <c r="EL46" s="4"/>
      <c r="EM46" s="4"/>
      <c r="EN46" s="3">
        <v>3.2499999999999999E-3</v>
      </c>
      <c r="EO46" s="4"/>
      <c r="EP46" s="4"/>
      <c r="EQ46" s="3">
        <v>3.2499999999999999E-3</v>
      </c>
      <c r="ER46" s="4" t="s">
        <v>164</v>
      </c>
      <c r="ES46" s="4" t="s">
        <v>165</v>
      </c>
      <c r="ET46" s="3">
        <f t="shared" si="3"/>
        <v>0</v>
      </c>
      <c r="EU46" s="4" t="s">
        <v>162</v>
      </c>
      <c r="EV46" s="4"/>
      <c r="EW46" s="4"/>
      <c r="EX46" s="4"/>
      <c r="EY46" s="4" t="s">
        <v>166</v>
      </c>
      <c r="EZ46" s="4"/>
      <c r="FA46" s="4"/>
      <c r="FB46" s="4"/>
      <c r="FC46" s="4"/>
      <c r="FD46" s="4"/>
      <c r="FE46" s="4"/>
      <c r="FF46" s="4"/>
      <c r="FG46" s="4"/>
      <c r="FH46" s="4"/>
      <c r="FI46" s="4">
        <v>1.3374999999999999</v>
      </c>
      <c r="FJ46" s="4">
        <v>8.0250000000000004</v>
      </c>
      <c r="FK46" s="4">
        <v>76.847499999999997</v>
      </c>
    </row>
    <row r="47" spans="1:167" x14ac:dyDescent="0.25">
      <c r="A47" s="13">
        <v>18363</v>
      </c>
      <c r="B47" s="13" t="s">
        <v>643</v>
      </c>
      <c r="C47" s="4" t="s">
        <v>644</v>
      </c>
      <c r="D47" s="4" t="s">
        <v>214</v>
      </c>
      <c r="E47" s="1" t="s">
        <v>841</v>
      </c>
      <c r="F47" s="1" t="s">
        <v>831</v>
      </c>
      <c r="G47" s="1"/>
      <c r="H47" s="1" t="s">
        <v>825</v>
      </c>
      <c r="I47" s="1" t="s">
        <v>826</v>
      </c>
      <c r="J47" s="9" t="s">
        <v>848</v>
      </c>
      <c r="K47" s="9" t="s">
        <v>835</v>
      </c>
      <c r="L47" s="10">
        <v>447399.57</v>
      </c>
      <c r="M47" s="10">
        <v>5054270.5599999996</v>
      </c>
      <c r="N47" s="15" t="s">
        <v>831</v>
      </c>
      <c r="O47" s="15"/>
      <c r="P47" s="4">
        <v>50.75</v>
      </c>
      <c r="Q47" s="4">
        <v>0.83250000000000002</v>
      </c>
      <c r="R47" s="3">
        <v>117.75</v>
      </c>
      <c r="S47" s="4"/>
      <c r="T47" s="4">
        <v>1.1000000000000001</v>
      </c>
      <c r="U47" s="4">
        <v>7.1</v>
      </c>
      <c r="V47" s="4">
        <v>413.5</v>
      </c>
      <c r="W47" s="4"/>
      <c r="X47" s="4">
        <v>13.5</v>
      </c>
      <c r="Y47" s="4">
        <v>59</v>
      </c>
      <c r="Z47" s="4">
        <v>2.265E-2</v>
      </c>
      <c r="AA47" s="3">
        <f t="shared" si="0"/>
        <v>2.9121105000000001E-2</v>
      </c>
      <c r="AB47" s="4">
        <v>1.8794999999999999</v>
      </c>
      <c r="AC47" s="4">
        <v>1.8565</v>
      </c>
      <c r="AD47" s="3">
        <f t="shared" si="1"/>
        <v>8.2216959000000003</v>
      </c>
      <c r="AE47" s="4">
        <f>0.5*0.002</f>
        <v>1E-3</v>
      </c>
      <c r="AF47" s="3">
        <f t="shared" ref="AF47:AF78" si="18">AE47*3.2857</f>
        <v>3.2856999999999999E-3</v>
      </c>
      <c r="AG47" s="4">
        <v>0.22700000000000001</v>
      </c>
      <c r="AH47" s="3">
        <f>0.5*0.007</f>
        <v>3.5000000000000001E-3</v>
      </c>
      <c r="AI47" s="4"/>
      <c r="AJ47" s="4">
        <v>2.1065</v>
      </c>
      <c r="AK47" s="3">
        <v>2.8324999999999999E-2</v>
      </c>
      <c r="AL47" s="4" t="s">
        <v>215</v>
      </c>
      <c r="AM47" s="4"/>
      <c r="AN47" s="4"/>
      <c r="AO47" s="4"/>
      <c r="AP47" s="4">
        <v>30.5</v>
      </c>
      <c r="AQ47" s="4">
        <v>16.25</v>
      </c>
      <c r="AR47" s="4">
        <v>14.47275</v>
      </c>
      <c r="AS47" s="3">
        <v>14.175000000000001</v>
      </c>
      <c r="AT47" s="4">
        <v>5.2</v>
      </c>
      <c r="AU47" s="4">
        <v>2.0644999999999998</v>
      </c>
      <c r="AV47" s="4"/>
      <c r="AW47" s="3">
        <v>2.8</v>
      </c>
      <c r="AX47" s="4"/>
      <c r="AY47" s="4"/>
      <c r="AZ47" s="4"/>
      <c r="BA47" s="3">
        <f>0.5*1</f>
        <v>0.5</v>
      </c>
      <c r="BB47" s="4"/>
      <c r="BC47" s="4">
        <v>0.61099999999999999</v>
      </c>
      <c r="BD47" s="4"/>
      <c r="BE47" s="4"/>
      <c r="BF47" s="4"/>
      <c r="BG47" s="4"/>
      <c r="BH47" s="4"/>
      <c r="BI47" s="4"/>
      <c r="BJ47" s="4">
        <v>15.595000000000001</v>
      </c>
      <c r="BK47" s="4"/>
      <c r="BL47" s="3">
        <f>0.5*0.02</f>
        <v>0.01</v>
      </c>
      <c r="BM47" s="4"/>
      <c r="BN47" s="4">
        <v>2.4424999999999999</v>
      </c>
      <c r="BO47" s="4"/>
      <c r="BP47" s="4" t="s">
        <v>181</v>
      </c>
      <c r="BQ47" s="4"/>
      <c r="BR47" s="4">
        <v>1.2324999999999999</v>
      </c>
      <c r="BS47" s="4"/>
      <c r="BT47" s="3">
        <f>0.5*0.3</f>
        <v>0.15</v>
      </c>
      <c r="BU47" s="4"/>
      <c r="BV47" s="4"/>
      <c r="BW47" s="4"/>
      <c r="BX47" s="4"/>
      <c r="BY47" s="4"/>
      <c r="BZ47" s="4" t="s">
        <v>215</v>
      </c>
      <c r="CA47" s="4"/>
      <c r="CB47" s="3">
        <v>2.6749999999999999E-2</v>
      </c>
      <c r="CC47" s="4"/>
      <c r="CD47" s="12">
        <v>5925</v>
      </c>
      <c r="CE47" s="12">
        <v>1905</v>
      </c>
      <c r="CF47" s="4">
        <v>0</v>
      </c>
      <c r="CG47" s="4"/>
      <c r="CH47" s="4"/>
      <c r="CI47" s="4">
        <v>0.5</v>
      </c>
      <c r="CJ47" s="4"/>
      <c r="CK47" s="4">
        <v>486.25</v>
      </c>
      <c r="CL47" s="4">
        <v>515</v>
      </c>
      <c r="CM47" s="4" t="s">
        <v>181</v>
      </c>
      <c r="CN47" s="4" t="s">
        <v>181</v>
      </c>
      <c r="CO47" s="4"/>
      <c r="CP47" s="4"/>
      <c r="CQ47" s="4"/>
      <c r="CR47" s="4"/>
      <c r="CS47" s="4"/>
      <c r="CT47" s="4"/>
      <c r="CU47" s="4"/>
      <c r="CV47" s="4"/>
      <c r="CW47" s="3" t="s">
        <v>156</v>
      </c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>
        <v>0.92</v>
      </c>
      <c r="DL47" s="4"/>
      <c r="DM47" s="4"/>
      <c r="DN47" s="4"/>
      <c r="DO47" s="4"/>
      <c r="DP47" s="4"/>
      <c r="DQ47" s="4"/>
      <c r="DR47" s="4"/>
      <c r="DS47" s="4" t="s">
        <v>155</v>
      </c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3" t="s">
        <v>156</v>
      </c>
      <c r="EO47" s="4"/>
      <c r="EP47" s="4"/>
      <c r="EQ47" s="3" t="s">
        <v>156</v>
      </c>
      <c r="ER47" s="4" t="s">
        <v>181</v>
      </c>
      <c r="ES47" s="4" t="s">
        <v>181</v>
      </c>
      <c r="ET47" s="3">
        <f t="shared" si="3"/>
        <v>0</v>
      </c>
      <c r="EU47" s="4" t="s">
        <v>181</v>
      </c>
      <c r="EV47" s="4"/>
      <c r="EW47" s="4"/>
      <c r="EX47" s="4"/>
      <c r="EY47" s="4">
        <v>0.79</v>
      </c>
      <c r="EZ47" s="4"/>
      <c r="FA47" s="4"/>
      <c r="FB47" s="4"/>
      <c r="FC47" s="4"/>
      <c r="FD47" s="4"/>
      <c r="FE47" s="4"/>
      <c r="FF47" s="4"/>
      <c r="FG47" s="4"/>
      <c r="FH47" s="4"/>
      <c r="FI47" s="4">
        <v>0.60524999999999995</v>
      </c>
      <c r="FJ47" s="4">
        <v>8.9</v>
      </c>
      <c r="FK47" s="4">
        <v>85.232500000000002</v>
      </c>
    </row>
    <row r="48" spans="1:167" x14ac:dyDescent="0.25">
      <c r="A48" s="13">
        <v>18371</v>
      </c>
      <c r="B48" s="13" t="s">
        <v>222</v>
      </c>
      <c r="C48" s="4" t="s">
        <v>223</v>
      </c>
      <c r="D48" s="4"/>
      <c r="E48" s="1" t="s">
        <v>841</v>
      </c>
      <c r="F48" s="1"/>
      <c r="G48" s="1"/>
      <c r="H48" s="1" t="s">
        <v>825</v>
      </c>
      <c r="I48" s="1" t="s">
        <v>826</v>
      </c>
      <c r="J48" s="9" t="s">
        <v>848</v>
      </c>
      <c r="K48" s="9" t="s">
        <v>843</v>
      </c>
      <c r="L48" s="10">
        <v>448070.29</v>
      </c>
      <c r="M48" s="10">
        <v>5053699.0599999996</v>
      </c>
      <c r="N48" s="15" t="s">
        <v>831</v>
      </c>
      <c r="O48" s="15" t="s">
        <v>831</v>
      </c>
      <c r="P48" s="4">
        <v>211.85</v>
      </c>
      <c r="Q48" s="4">
        <v>3.8333330000000001</v>
      </c>
      <c r="R48" s="3">
        <v>407.83333299999998</v>
      </c>
      <c r="S48" s="4">
        <v>0</v>
      </c>
      <c r="T48" s="4">
        <v>1.7529999999999999</v>
      </c>
      <c r="U48" s="4">
        <v>7.7166670000000002</v>
      </c>
      <c r="V48" s="4">
        <v>238.33333300000001</v>
      </c>
      <c r="W48" s="4"/>
      <c r="X48" s="4">
        <v>14.833333</v>
      </c>
      <c r="Y48" s="4">
        <v>192.95</v>
      </c>
      <c r="Z48" s="4">
        <f>0.5*0.003</f>
        <v>1.5E-3</v>
      </c>
      <c r="AA48" s="3">
        <f t="shared" si="0"/>
        <v>1.9285500000000002E-3</v>
      </c>
      <c r="AB48" s="4">
        <v>0.39333299999999999</v>
      </c>
      <c r="AC48" s="4">
        <v>0.39333299999999999</v>
      </c>
      <c r="AD48" s="3">
        <f t="shared" si="1"/>
        <v>1.7419145238</v>
      </c>
      <c r="AE48" s="4">
        <f>0.5*0.015</f>
        <v>7.4999999999999997E-3</v>
      </c>
      <c r="AF48" s="3">
        <f t="shared" si="18"/>
        <v>2.4642749999999998E-2</v>
      </c>
      <c r="AG48" s="4">
        <v>0.94816699999999998</v>
      </c>
      <c r="AH48" s="3">
        <v>1.1667E-2</v>
      </c>
      <c r="AI48" s="4"/>
      <c r="AJ48" s="4">
        <v>1.3414999999999999</v>
      </c>
      <c r="AK48" s="3">
        <v>6.7250000000000004E-2</v>
      </c>
      <c r="AL48" s="4">
        <v>5.56</v>
      </c>
      <c r="AM48" s="4" t="s">
        <v>157</v>
      </c>
      <c r="AN48" s="4" t="s">
        <v>155</v>
      </c>
      <c r="AO48" s="4" t="s">
        <v>179</v>
      </c>
      <c r="AP48" s="4">
        <v>264.75</v>
      </c>
      <c r="AQ48" s="4">
        <v>50.875</v>
      </c>
      <c r="AR48" s="4" t="s">
        <v>157</v>
      </c>
      <c r="AS48" s="3">
        <v>1.7</v>
      </c>
      <c r="AT48" s="4">
        <v>11.48</v>
      </c>
      <c r="AU48" s="4">
        <v>9.57775</v>
      </c>
      <c r="AV48" s="4"/>
      <c r="AW48" s="3">
        <v>4.125</v>
      </c>
      <c r="AX48" s="4" t="s">
        <v>169</v>
      </c>
      <c r="AY48" s="4">
        <v>10.3</v>
      </c>
      <c r="AZ48" s="4" t="s">
        <v>157</v>
      </c>
      <c r="BA48" s="3">
        <v>1</v>
      </c>
      <c r="BB48" s="4">
        <v>1.125</v>
      </c>
      <c r="BC48" s="4" t="s">
        <v>159</v>
      </c>
      <c r="BD48" s="4" t="s">
        <v>159</v>
      </c>
      <c r="BE48" s="4"/>
      <c r="BF48" s="4"/>
      <c r="BG48" s="4"/>
      <c r="BH48" s="4"/>
      <c r="BI48" s="4" t="s">
        <v>169</v>
      </c>
      <c r="BJ48" s="4">
        <v>126.875</v>
      </c>
      <c r="BK48" s="4"/>
      <c r="BL48" s="3">
        <f>0.5*0.01</f>
        <v>5.0000000000000001E-3</v>
      </c>
      <c r="BM48" s="4">
        <v>0.25624999999999998</v>
      </c>
      <c r="BN48" s="4" t="s">
        <v>157</v>
      </c>
      <c r="BO48" s="4" t="s">
        <v>157</v>
      </c>
      <c r="BP48" s="4">
        <v>4</v>
      </c>
      <c r="BQ48" s="4">
        <v>5.125</v>
      </c>
      <c r="BR48" s="4" t="s">
        <v>157</v>
      </c>
      <c r="BS48" s="4">
        <v>5.5</v>
      </c>
      <c r="BT48" s="3">
        <f>0.5*0.01</f>
        <v>5.0000000000000001E-3</v>
      </c>
      <c r="BU48" s="4" t="s">
        <v>159</v>
      </c>
      <c r="BV48" s="4"/>
      <c r="BW48" s="4" t="s">
        <v>157</v>
      </c>
      <c r="BX48" s="4">
        <v>0.12125</v>
      </c>
      <c r="BY48" s="4"/>
      <c r="BZ48" s="4" t="s">
        <v>169</v>
      </c>
      <c r="CA48" s="4">
        <v>35.75</v>
      </c>
      <c r="CB48" s="3">
        <f>0.5*0.01</f>
        <v>5.0000000000000001E-3</v>
      </c>
      <c r="CC48" s="4">
        <v>0.18</v>
      </c>
      <c r="CD48" s="4">
        <v>332.5</v>
      </c>
      <c r="CE48" s="4">
        <v>572.625</v>
      </c>
      <c r="CF48" s="4">
        <v>597.5</v>
      </c>
      <c r="CG48" s="4">
        <v>6.8333329999999997</v>
      </c>
      <c r="CH48" s="4"/>
      <c r="CI48" s="4">
        <v>15.25</v>
      </c>
      <c r="CJ48" s="4"/>
      <c r="CK48" s="4">
        <v>612.5</v>
      </c>
      <c r="CL48" s="4">
        <v>565</v>
      </c>
      <c r="CM48" s="4" t="s">
        <v>160</v>
      </c>
      <c r="CN48" s="4" t="s">
        <v>161</v>
      </c>
      <c r="CO48" s="4"/>
      <c r="CP48" s="4"/>
      <c r="CQ48" s="4"/>
      <c r="CR48" s="4"/>
      <c r="CS48" s="4"/>
      <c r="CT48" s="4"/>
      <c r="CU48" s="4" t="s">
        <v>170</v>
      </c>
      <c r="CV48" s="4"/>
      <c r="CW48" s="3" t="s">
        <v>180</v>
      </c>
      <c r="CX48" s="4"/>
      <c r="CY48" s="4"/>
      <c r="CZ48" s="4" t="s">
        <v>157</v>
      </c>
      <c r="DA48" s="4" t="s">
        <v>171</v>
      </c>
      <c r="DB48" s="4" t="s">
        <v>172</v>
      </c>
      <c r="DC48" s="4" t="s">
        <v>173</v>
      </c>
      <c r="DD48" s="4" t="s">
        <v>174</v>
      </c>
      <c r="DE48" s="4" t="s">
        <v>170</v>
      </c>
      <c r="DF48" s="4"/>
      <c r="DG48" s="4"/>
      <c r="DH48" s="4"/>
      <c r="DI48" s="4"/>
      <c r="DJ48" s="4"/>
      <c r="DK48" s="4" t="s">
        <v>162</v>
      </c>
      <c r="DL48" s="4"/>
      <c r="DM48" s="4"/>
      <c r="DN48" s="4"/>
      <c r="DO48" s="4" t="s">
        <v>175</v>
      </c>
      <c r="DP48" s="4"/>
      <c r="DQ48" s="4"/>
      <c r="DR48" s="4"/>
      <c r="DS48" s="4" t="s">
        <v>164</v>
      </c>
      <c r="DT48" s="4"/>
      <c r="DU48" s="4"/>
      <c r="DV48" s="4"/>
      <c r="DW48" s="4" t="s">
        <v>176</v>
      </c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3" t="s">
        <v>180</v>
      </c>
      <c r="EO48" s="4"/>
      <c r="EP48" s="4"/>
      <c r="EQ48" s="3" t="s">
        <v>180</v>
      </c>
      <c r="ER48" s="4" t="s">
        <v>164</v>
      </c>
      <c r="ES48" s="4" t="s">
        <v>165</v>
      </c>
      <c r="ET48" s="3">
        <f t="shared" si="3"/>
        <v>0</v>
      </c>
      <c r="EU48" s="4" t="s">
        <v>162</v>
      </c>
      <c r="EV48" s="4"/>
      <c r="EW48" s="4"/>
      <c r="EX48" s="4" t="s">
        <v>161</v>
      </c>
      <c r="EY48" s="4" t="s">
        <v>166</v>
      </c>
      <c r="EZ48" s="4"/>
      <c r="FA48" s="4" t="s">
        <v>157</v>
      </c>
      <c r="FB48" s="4"/>
      <c r="FC48" s="4"/>
      <c r="FD48" s="4"/>
      <c r="FE48" s="4"/>
      <c r="FF48" s="4"/>
      <c r="FG48" s="4"/>
      <c r="FH48" s="4"/>
      <c r="FI48" s="4">
        <v>1.5649999999999999</v>
      </c>
      <c r="FJ48" s="4">
        <v>3.5833330000000001</v>
      </c>
      <c r="FK48" s="4">
        <v>34.884999999999998</v>
      </c>
    </row>
    <row r="49" spans="1:167" x14ac:dyDescent="0.25">
      <c r="A49" s="13">
        <v>18375</v>
      </c>
      <c r="B49" s="13" t="s">
        <v>537</v>
      </c>
      <c r="C49" s="4" t="s">
        <v>538</v>
      </c>
      <c r="D49" s="4"/>
      <c r="E49" s="1" t="s">
        <v>829</v>
      </c>
      <c r="F49" s="1"/>
      <c r="G49" s="1"/>
      <c r="H49" s="1" t="s">
        <v>825</v>
      </c>
      <c r="I49" s="1" t="s">
        <v>826</v>
      </c>
      <c r="J49" s="9" t="s">
        <v>848</v>
      </c>
      <c r="K49" s="9" t="s">
        <v>835</v>
      </c>
      <c r="L49" s="10">
        <v>442022.99</v>
      </c>
      <c r="M49" s="10">
        <v>5001116.18</v>
      </c>
      <c r="N49" s="15" t="s">
        <v>831</v>
      </c>
      <c r="O49" s="15" t="s">
        <v>831</v>
      </c>
      <c r="P49" s="4">
        <v>242.66666699999999</v>
      </c>
      <c r="Q49" s="4">
        <v>0.34</v>
      </c>
      <c r="R49" s="3">
        <v>430.16666700000002</v>
      </c>
      <c r="S49" s="4"/>
      <c r="T49" s="4">
        <v>0.26666699999999999</v>
      </c>
      <c r="U49" s="4">
        <v>7.55</v>
      </c>
      <c r="V49" s="4">
        <v>397.33333299999998</v>
      </c>
      <c r="W49" s="4"/>
      <c r="X49" s="4">
        <v>12.916667</v>
      </c>
      <c r="Y49" s="4">
        <v>247.66666699999999</v>
      </c>
      <c r="Z49" s="4">
        <v>1.0625000000000001E-2</v>
      </c>
      <c r="AA49" s="3">
        <f t="shared" si="0"/>
        <v>1.3660562500000001E-2</v>
      </c>
      <c r="AB49" s="4">
        <v>1.6254999999999999</v>
      </c>
      <c r="AC49" s="4">
        <v>1.6154999999999999</v>
      </c>
      <c r="AD49" s="3">
        <f t="shared" si="1"/>
        <v>7.1544033000000002</v>
      </c>
      <c r="AE49" s="4">
        <f>0.5*0.002</f>
        <v>1E-3</v>
      </c>
      <c r="AF49" s="3">
        <f t="shared" si="18"/>
        <v>3.2856999999999999E-3</v>
      </c>
      <c r="AG49" s="4">
        <v>0.3125</v>
      </c>
      <c r="AH49" s="3">
        <f>0.5*0.007</f>
        <v>3.5000000000000001E-3</v>
      </c>
      <c r="AI49" s="4"/>
      <c r="AJ49" s="4">
        <v>1.9379999999999999</v>
      </c>
      <c r="AK49" s="3">
        <v>1.21E-2</v>
      </c>
      <c r="AL49" s="4" t="s">
        <v>215</v>
      </c>
      <c r="AM49" s="4"/>
      <c r="AN49" s="4"/>
      <c r="AO49" s="4"/>
      <c r="AP49" s="4">
        <v>144</v>
      </c>
      <c r="AQ49" s="4">
        <v>54.25</v>
      </c>
      <c r="AR49" s="4">
        <v>4.6749999999999998</v>
      </c>
      <c r="AS49" s="3">
        <v>5.6</v>
      </c>
      <c r="AT49" s="4">
        <v>24.25</v>
      </c>
      <c r="AU49" s="4">
        <v>1.7749999999999999</v>
      </c>
      <c r="AV49" s="4"/>
      <c r="AW49" s="3">
        <v>5.9749999999999996</v>
      </c>
      <c r="AX49" s="4"/>
      <c r="AY49" s="4"/>
      <c r="AZ49" s="4"/>
      <c r="BA49" s="3">
        <f t="shared" ref="BA49:BA55" si="19">0.5*1</f>
        <v>0.5</v>
      </c>
      <c r="BB49" s="4"/>
      <c r="BC49" s="4" t="s">
        <v>216</v>
      </c>
      <c r="BD49" s="4"/>
      <c r="BE49" s="4"/>
      <c r="BF49" s="4"/>
      <c r="BG49" s="4"/>
      <c r="BH49" s="4"/>
      <c r="BI49" s="4"/>
      <c r="BJ49" s="4">
        <v>6.1624999999999996</v>
      </c>
      <c r="BK49" s="4"/>
      <c r="BL49" s="3">
        <f>0.5*0.02</f>
        <v>0.01</v>
      </c>
      <c r="BM49" s="4"/>
      <c r="BN49" s="4" t="s">
        <v>181</v>
      </c>
      <c r="BO49" s="4"/>
      <c r="BP49" s="4">
        <v>0.77324999999999999</v>
      </c>
      <c r="BQ49" s="4"/>
      <c r="BR49" s="4" t="s">
        <v>181</v>
      </c>
      <c r="BS49" s="4"/>
      <c r="BT49" s="3">
        <v>0.47499999999999998</v>
      </c>
      <c r="BU49" s="4"/>
      <c r="BV49" s="4"/>
      <c r="BW49" s="4"/>
      <c r="BX49" s="4"/>
      <c r="BY49" s="4"/>
      <c r="BZ49" s="4" t="s">
        <v>215</v>
      </c>
      <c r="CA49" s="4"/>
      <c r="CB49" s="3">
        <v>7.7249999999999999E-2</v>
      </c>
      <c r="CC49" s="4"/>
      <c r="CD49" s="11">
        <v>1312.166667</v>
      </c>
      <c r="CE49" s="4">
        <v>466</v>
      </c>
      <c r="CF49" s="4">
        <v>51.5</v>
      </c>
      <c r="CG49" s="4"/>
      <c r="CH49" s="4"/>
      <c r="CI49" s="4">
        <v>51.333333000000003</v>
      </c>
      <c r="CJ49" s="4"/>
      <c r="CK49" s="11">
        <v>1479.833333</v>
      </c>
      <c r="CL49" s="4">
        <v>0</v>
      </c>
      <c r="CM49" s="4" t="s">
        <v>181</v>
      </c>
      <c r="CN49" s="4" t="s">
        <v>181</v>
      </c>
      <c r="CO49" s="4"/>
      <c r="CP49" s="4"/>
      <c r="CQ49" s="4"/>
      <c r="CR49" s="4"/>
      <c r="CS49" s="4"/>
      <c r="CT49" s="4"/>
      <c r="CU49" s="4"/>
      <c r="CV49" s="4"/>
      <c r="CW49" s="3">
        <v>1.1245E-2</v>
      </c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 t="s">
        <v>181</v>
      </c>
      <c r="DL49" s="4"/>
      <c r="DM49" s="4"/>
      <c r="DN49" s="4"/>
      <c r="DO49" s="4"/>
      <c r="DP49" s="4"/>
      <c r="DQ49" s="4"/>
      <c r="DR49" s="4"/>
      <c r="DS49" s="4" t="s">
        <v>155</v>
      </c>
      <c r="DT49" s="4"/>
      <c r="DU49" s="3" t="s">
        <v>350</v>
      </c>
      <c r="DV49" s="3" t="s">
        <v>350</v>
      </c>
      <c r="DW49" s="4"/>
      <c r="DX49" s="4"/>
      <c r="DY49" s="4"/>
      <c r="DZ49" s="4"/>
      <c r="EA49" s="4"/>
      <c r="EB49" s="4"/>
      <c r="EC49" s="4"/>
      <c r="ED49" s="4"/>
      <c r="EE49" s="3" t="s">
        <v>350</v>
      </c>
      <c r="EF49" s="4"/>
      <c r="EG49" s="4"/>
      <c r="EH49" s="4"/>
      <c r="EI49" s="4"/>
      <c r="EJ49" s="4"/>
      <c r="EK49" s="4"/>
      <c r="EL49" s="4"/>
      <c r="EM49" s="4"/>
      <c r="EN49" s="3" t="s">
        <v>156</v>
      </c>
      <c r="EO49" s="4"/>
      <c r="EP49" s="4"/>
      <c r="EQ49" s="3" t="s">
        <v>156</v>
      </c>
      <c r="ER49" s="4" t="s">
        <v>181</v>
      </c>
      <c r="ES49" s="4" t="s">
        <v>181</v>
      </c>
      <c r="ET49" s="3">
        <f t="shared" si="3"/>
        <v>0</v>
      </c>
      <c r="EU49" s="4" t="s">
        <v>181</v>
      </c>
      <c r="EV49" s="4"/>
      <c r="EW49" s="4"/>
      <c r="EX49" s="4"/>
      <c r="EY49" s="4" t="s">
        <v>181</v>
      </c>
      <c r="EZ49" s="4"/>
      <c r="FA49" s="4"/>
      <c r="FB49" s="4"/>
      <c r="FC49" s="4"/>
      <c r="FD49" s="4"/>
      <c r="FE49" s="4"/>
      <c r="FF49" s="4"/>
      <c r="FG49" s="4"/>
      <c r="FH49" s="4"/>
      <c r="FI49" s="4">
        <v>0.95633299999999999</v>
      </c>
      <c r="FJ49" s="4">
        <v>8.5649999999999995</v>
      </c>
      <c r="FK49" s="4">
        <v>81.03</v>
      </c>
    </row>
    <row r="50" spans="1:167" x14ac:dyDescent="0.25">
      <c r="A50" s="13">
        <v>18376</v>
      </c>
      <c r="B50" s="13" t="s">
        <v>539</v>
      </c>
      <c r="C50" s="4" t="s">
        <v>539</v>
      </c>
      <c r="D50" s="4"/>
      <c r="E50" s="1" t="s">
        <v>829</v>
      </c>
      <c r="F50" s="1"/>
      <c r="G50" s="1"/>
      <c r="H50" s="1" t="s">
        <v>825</v>
      </c>
      <c r="I50" s="1" t="s">
        <v>826</v>
      </c>
      <c r="J50" s="9" t="s">
        <v>848</v>
      </c>
      <c r="K50" s="9" t="s">
        <v>844</v>
      </c>
      <c r="L50" s="10">
        <v>450177.33</v>
      </c>
      <c r="M50" s="10">
        <v>5016336.83</v>
      </c>
      <c r="N50" s="15" t="s">
        <v>831</v>
      </c>
      <c r="O50" s="15"/>
      <c r="P50" s="4">
        <v>142</v>
      </c>
      <c r="Q50" s="4">
        <v>1.75</v>
      </c>
      <c r="R50" s="3">
        <v>264.5</v>
      </c>
      <c r="S50" s="4">
        <v>0</v>
      </c>
      <c r="T50" s="4" t="s">
        <v>179</v>
      </c>
      <c r="U50" s="4">
        <v>8.15</v>
      </c>
      <c r="V50" s="4">
        <v>192.5</v>
      </c>
      <c r="W50" s="4"/>
      <c r="X50" s="4">
        <v>14.65</v>
      </c>
      <c r="Y50" s="4">
        <v>130.77500000000001</v>
      </c>
      <c r="Z50" s="4">
        <v>0.21787500000000001</v>
      </c>
      <c r="AA50" s="3">
        <f t="shared" si="0"/>
        <v>0.28012188750000006</v>
      </c>
      <c r="AB50" s="4">
        <v>1.0774999999999999</v>
      </c>
      <c r="AC50" s="4">
        <v>0.86</v>
      </c>
      <c r="AD50" s="3">
        <f t="shared" si="1"/>
        <v>3.8085960000000001</v>
      </c>
      <c r="AE50" s="4">
        <f>0.5*0.015</f>
        <v>7.4999999999999997E-3</v>
      </c>
      <c r="AF50" s="3">
        <f t="shared" si="18"/>
        <v>2.4642749999999998E-2</v>
      </c>
      <c r="AG50" s="4">
        <v>0.62749999999999995</v>
      </c>
      <c r="AH50" s="3">
        <f>0.5*0.01</f>
        <v>5.0000000000000001E-3</v>
      </c>
      <c r="AI50" s="4"/>
      <c r="AJ50" s="4">
        <v>1.5925</v>
      </c>
      <c r="AK50" s="3">
        <v>1.325E-2</v>
      </c>
      <c r="AL50" s="4">
        <v>1.7749999999999999</v>
      </c>
      <c r="AM50" s="4" t="s">
        <v>157</v>
      </c>
      <c r="AN50" s="4" t="s">
        <v>155</v>
      </c>
      <c r="AO50" s="4" t="s">
        <v>179</v>
      </c>
      <c r="AP50" s="4">
        <v>172.55</v>
      </c>
      <c r="AQ50" s="4">
        <v>28.725000000000001</v>
      </c>
      <c r="AR50" s="4" t="s">
        <v>157</v>
      </c>
      <c r="AS50" s="3">
        <v>2.5499999999999998</v>
      </c>
      <c r="AT50" s="4">
        <v>14.345000000000001</v>
      </c>
      <c r="AU50" s="4">
        <v>1.7157500000000001</v>
      </c>
      <c r="AV50" s="4"/>
      <c r="AW50" s="3">
        <v>6.25</v>
      </c>
      <c r="AX50" s="4" t="s">
        <v>169</v>
      </c>
      <c r="AY50" s="4" t="s">
        <v>169</v>
      </c>
      <c r="AZ50" s="4" t="s">
        <v>157</v>
      </c>
      <c r="BA50" s="3">
        <f t="shared" si="19"/>
        <v>0.5</v>
      </c>
      <c r="BB50" s="4" t="s">
        <v>157</v>
      </c>
      <c r="BC50" s="4">
        <v>0.50124999999999997</v>
      </c>
      <c r="BD50" s="4">
        <v>2.3250000000000002</v>
      </c>
      <c r="BE50" s="4"/>
      <c r="BF50" s="4"/>
      <c r="BG50" s="4"/>
      <c r="BH50" s="4"/>
      <c r="BI50" s="4">
        <v>22.25</v>
      </c>
      <c r="BJ50" s="4">
        <v>45.625</v>
      </c>
      <c r="BK50" s="4"/>
      <c r="BL50" s="3">
        <f>0.5*0.01</f>
        <v>5.0000000000000001E-3</v>
      </c>
      <c r="BM50" s="4">
        <v>0.255</v>
      </c>
      <c r="BN50" s="4" t="s">
        <v>157</v>
      </c>
      <c r="BO50" s="4">
        <v>3.125</v>
      </c>
      <c r="BP50" s="4" t="s">
        <v>157</v>
      </c>
      <c r="BQ50" s="4">
        <v>1.125</v>
      </c>
      <c r="BR50" s="4" t="s">
        <v>157</v>
      </c>
      <c r="BS50" s="4">
        <v>1.125</v>
      </c>
      <c r="BT50" s="3">
        <f>0.5*0.01</f>
        <v>5.0000000000000001E-3</v>
      </c>
      <c r="BU50" s="4">
        <v>3.55</v>
      </c>
      <c r="BV50" s="4"/>
      <c r="BW50" s="4">
        <v>7.625</v>
      </c>
      <c r="BX50" s="4">
        <v>0.1215</v>
      </c>
      <c r="BY50" s="4"/>
      <c r="BZ50" s="4" t="s">
        <v>169</v>
      </c>
      <c r="CA50" s="4">
        <v>28.5</v>
      </c>
      <c r="CB50" s="3">
        <f>0.5*0.01</f>
        <v>5.0000000000000001E-3</v>
      </c>
      <c r="CC50" s="4">
        <v>0.20374999999999999</v>
      </c>
      <c r="CD50" s="4">
        <v>87.625</v>
      </c>
      <c r="CE50" s="4">
        <v>2.875</v>
      </c>
      <c r="CF50" s="4">
        <v>2.875</v>
      </c>
      <c r="CG50" s="4" t="s">
        <v>157</v>
      </c>
      <c r="CH50" s="4"/>
      <c r="CI50" s="4" t="s">
        <v>157</v>
      </c>
      <c r="CJ50" s="4"/>
      <c r="CK50" s="4">
        <v>2.875</v>
      </c>
      <c r="CL50" s="4">
        <v>50</v>
      </c>
      <c r="CM50" s="4" t="s">
        <v>160</v>
      </c>
      <c r="CN50" s="4" t="s">
        <v>161</v>
      </c>
      <c r="CO50" s="4"/>
      <c r="CP50" s="4"/>
      <c r="CQ50" s="4"/>
      <c r="CR50" s="4"/>
      <c r="CS50" s="4"/>
      <c r="CT50" s="4"/>
      <c r="CU50" s="4" t="s">
        <v>170</v>
      </c>
      <c r="CV50" s="4"/>
      <c r="CW50" s="3" t="s">
        <v>180</v>
      </c>
      <c r="CX50" s="4"/>
      <c r="CY50" s="4"/>
      <c r="CZ50" s="4" t="s">
        <v>157</v>
      </c>
      <c r="DA50" s="4" t="s">
        <v>171</v>
      </c>
      <c r="DB50" s="4" t="s">
        <v>172</v>
      </c>
      <c r="DC50" s="4" t="s">
        <v>173</v>
      </c>
      <c r="DD50" s="4" t="s">
        <v>174</v>
      </c>
      <c r="DE50" s="4" t="s">
        <v>170</v>
      </c>
      <c r="DF50" s="4"/>
      <c r="DG50" s="4" t="s">
        <v>242</v>
      </c>
      <c r="DH50" s="4"/>
      <c r="DI50" s="4" t="s">
        <v>165</v>
      </c>
      <c r="DJ50" s="4"/>
      <c r="DK50" s="4" t="s">
        <v>162</v>
      </c>
      <c r="DL50" s="4"/>
      <c r="DM50" s="4"/>
      <c r="DN50" s="4"/>
      <c r="DO50" s="4" t="s">
        <v>175</v>
      </c>
      <c r="DP50" s="4"/>
      <c r="DQ50" s="4"/>
      <c r="DR50" s="4"/>
      <c r="DS50" s="4" t="s">
        <v>164</v>
      </c>
      <c r="DT50" s="4"/>
      <c r="DU50" s="3" t="s">
        <v>156</v>
      </c>
      <c r="DV50" s="3" t="s">
        <v>155</v>
      </c>
      <c r="DW50" s="4" t="s">
        <v>176</v>
      </c>
      <c r="DX50" s="4"/>
      <c r="DY50" s="4"/>
      <c r="DZ50" s="4"/>
      <c r="EA50" s="4"/>
      <c r="EB50" s="4"/>
      <c r="EC50" s="4"/>
      <c r="ED50" s="4"/>
      <c r="EE50" s="3" t="s">
        <v>154</v>
      </c>
      <c r="EF50" s="4"/>
      <c r="EG50" s="4"/>
      <c r="EH50" s="4"/>
      <c r="EI50" s="4"/>
      <c r="EJ50" s="4"/>
      <c r="EK50" s="4"/>
      <c r="EL50" s="4"/>
      <c r="EM50" s="4"/>
      <c r="EN50" s="3" t="s">
        <v>180</v>
      </c>
      <c r="EO50" s="4"/>
      <c r="EP50" s="4"/>
      <c r="EQ50" s="3" t="s">
        <v>180</v>
      </c>
      <c r="ER50" s="4" t="s">
        <v>164</v>
      </c>
      <c r="ES50" s="4" t="s">
        <v>165</v>
      </c>
      <c r="ET50" s="3">
        <f t="shared" si="3"/>
        <v>0</v>
      </c>
      <c r="EU50" s="4" t="s">
        <v>162</v>
      </c>
      <c r="EV50" s="4"/>
      <c r="EW50" s="4"/>
      <c r="EX50" s="4" t="s">
        <v>161</v>
      </c>
      <c r="EY50" s="4" t="s">
        <v>166</v>
      </c>
      <c r="EZ50" s="4"/>
      <c r="FA50" s="4" t="s">
        <v>157</v>
      </c>
      <c r="FB50" s="4"/>
      <c r="FC50" s="4"/>
      <c r="FD50" s="4"/>
      <c r="FE50" s="4"/>
      <c r="FF50" s="4"/>
      <c r="FG50" s="4"/>
      <c r="FH50" s="4"/>
      <c r="FI50" s="4">
        <v>0.51249999999999996</v>
      </c>
      <c r="FJ50" s="4">
        <v>8.875</v>
      </c>
      <c r="FK50" s="4">
        <v>87.317499999999995</v>
      </c>
    </row>
    <row r="51" spans="1:167" x14ac:dyDescent="0.25">
      <c r="A51" s="13">
        <v>18377</v>
      </c>
      <c r="B51" s="13" t="s">
        <v>540</v>
      </c>
      <c r="C51" s="4" t="s">
        <v>541</v>
      </c>
      <c r="D51" s="4"/>
      <c r="E51" s="1" t="s">
        <v>830</v>
      </c>
      <c r="F51" s="1" t="s">
        <v>831</v>
      </c>
      <c r="G51" s="1"/>
      <c r="H51" s="1" t="s">
        <v>825</v>
      </c>
      <c r="I51" s="1" t="s">
        <v>826</v>
      </c>
      <c r="J51" s="9" t="s">
        <v>848</v>
      </c>
      <c r="K51" s="9" t="s">
        <v>844</v>
      </c>
      <c r="L51" s="10">
        <v>460592.76</v>
      </c>
      <c r="M51" s="10">
        <v>5031574.5599999996</v>
      </c>
      <c r="N51" s="15" t="s">
        <v>831</v>
      </c>
      <c r="O51" s="15"/>
      <c r="P51" s="4">
        <v>232.97499999999999</v>
      </c>
      <c r="Q51" s="4">
        <v>1.5</v>
      </c>
      <c r="R51" s="3">
        <v>530.75</v>
      </c>
      <c r="S51" s="4">
        <v>0</v>
      </c>
      <c r="T51" s="4">
        <v>0.70374999999999999</v>
      </c>
      <c r="U51" s="4">
        <v>7.65</v>
      </c>
      <c r="V51" s="4">
        <v>196</v>
      </c>
      <c r="W51" s="4"/>
      <c r="X51" s="4">
        <v>15.824999999999999</v>
      </c>
      <c r="Y51" s="4">
        <v>271.32499999999999</v>
      </c>
      <c r="Z51" s="4">
        <v>3.5749999999999997E-2</v>
      </c>
      <c r="AA51" s="3">
        <f t="shared" si="0"/>
        <v>4.5963774999999998E-2</v>
      </c>
      <c r="AB51" s="4">
        <v>0.1575</v>
      </c>
      <c r="AC51" s="4">
        <v>0.12537499999999999</v>
      </c>
      <c r="AD51" s="3">
        <f t="shared" si="1"/>
        <v>0.55523572499999996</v>
      </c>
      <c r="AE51" s="4">
        <f>0.5*0.015</f>
        <v>7.4999999999999997E-3</v>
      </c>
      <c r="AF51" s="3">
        <f t="shared" si="18"/>
        <v>2.4642749999999998E-2</v>
      </c>
      <c r="AG51" s="4">
        <v>0.2525</v>
      </c>
      <c r="AH51" s="3">
        <f>0.5*0.01</f>
        <v>5.0000000000000001E-3</v>
      </c>
      <c r="AI51" s="4"/>
      <c r="AJ51" s="4">
        <v>0.41</v>
      </c>
      <c r="AK51" s="3">
        <v>1.8874999999999999E-2</v>
      </c>
      <c r="AL51" s="4" t="s">
        <v>157</v>
      </c>
      <c r="AM51" s="4"/>
      <c r="AN51" s="4"/>
      <c r="AO51" s="4">
        <v>0.17499999999999999</v>
      </c>
      <c r="AP51" s="4">
        <v>283.67500000000001</v>
      </c>
      <c r="AQ51" s="4">
        <v>75.2</v>
      </c>
      <c r="AR51" s="4">
        <v>1.3392500000000001</v>
      </c>
      <c r="AS51" s="3">
        <v>2.2250000000000001</v>
      </c>
      <c r="AT51" s="4">
        <v>20.372499999999999</v>
      </c>
      <c r="AU51" s="4">
        <v>5.3157500000000004</v>
      </c>
      <c r="AV51" s="4"/>
      <c r="AW51" s="3">
        <v>22.75</v>
      </c>
      <c r="AX51" s="4"/>
      <c r="AY51" s="4"/>
      <c r="AZ51" s="4"/>
      <c r="BA51" s="3">
        <f t="shared" si="19"/>
        <v>0.5</v>
      </c>
      <c r="BB51" s="4"/>
      <c r="BC51" s="4">
        <v>0.85499999999999998</v>
      </c>
      <c r="BD51" s="4"/>
      <c r="BE51" s="4"/>
      <c r="BF51" s="4"/>
      <c r="BG51" s="4"/>
      <c r="BH51" s="4"/>
      <c r="BI51" s="4"/>
      <c r="BJ51" s="4">
        <v>38.375</v>
      </c>
      <c r="BK51" s="4"/>
      <c r="BL51" s="3">
        <f>0.5*0.01</f>
        <v>5.0000000000000001E-3</v>
      </c>
      <c r="BM51" s="4"/>
      <c r="BN51" s="4" t="s">
        <v>157</v>
      </c>
      <c r="BO51" s="4"/>
      <c r="BP51" s="4" t="s">
        <v>157</v>
      </c>
      <c r="BQ51" s="4"/>
      <c r="BR51" s="4" t="s">
        <v>157</v>
      </c>
      <c r="BS51" s="4"/>
      <c r="BT51" s="3">
        <f>0.5*0.01</f>
        <v>5.0000000000000001E-3</v>
      </c>
      <c r="BU51" s="4"/>
      <c r="BV51" s="4"/>
      <c r="BW51" s="4"/>
      <c r="BX51" s="4"/>
      <c r="BY51" s="4"/>
      <c r="BZ51" s="4" t="s">
        <v>169</v>
      </c>
      <c r="CA51" s="4"/>
      <c r="CB51" s="3">
        <f>0.5*0.01</f>
        <v>5.0000000000000001E-3</v>
      </c>
      <c r="CC51" s="4"/>
      <c r="CD51" s="4" t="s">
        <v>157</v>
      </c>
      <c r="CE51" s="4" t="s">
        <v>157</v>
      </c>
      <c r="CF51" s="4">
        <v>2.875</v>
      </c>
      <c r="CG51" s="4" t="s">
        <v>157</v>
      </c>
      <c r="CH51" s="4"/>
      <c r="CI51" s="4" t="s">
        <v>157</v>
      </c>
      <c r="CJ51" s="4"/>
      <c r="CK51" s="4">
        <v>2.875</v>
      </c>
      <c r="CL51" s="4">
        <v>50</v>
      </c>
      <c r="CM51" s="4" t="s">
        <v>160</v>
      </c>
      <c r="CN51" s="4" t="s">
        <v>161</v>
      </c>
      <c r="CO51" s="4"/>
      <c r="CP51" s="4"/>
      <c r="CQ51" s="4"/>
      <c r="CR51" s="4"/>
      <c r="CS51" s="4"/>
      <c r="CT51" s="4"/>
      <c r="CU51" s="4"/>
      <c r="CV51" s="4"/>
      <c r="CW51" s="3" t="s">
        <v>180</v>
      </c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 t="s">
        <v>162</v>
      </c>
      <c r="DL51" s="4"/>
      <c r="DM51" s="4"/>
      <c r="DN51" s="4"/>
      <c r="DO51" s="4"/>
      <c r="DP51" s="4"/>
      <c r="DQ51" s="4"/>
      <c r="DR51" s="4"/>
      <c r="DS51" s="4" t="s">
        <v>164</v>
      </c>
      <c r="DT51" s="4"/>
      <c r="DU51" s="3" t="s">
        <v>156</v>
      </c>
      <c r="DV51" s="3" t="s">
        <v>155</v>
      </c>
      <c r="DW51" s="4"/>
      <c r="DX51" s="4"/>
      <c r="DY51" s="4"/>
      <c r="DZ51" s="4"/>
      <c r="EA51" s="4"/>
      <c r="EB51" s="4"/>
      <c r="EC51" s="4"/>
      <c r="ED51" s="4"/>
      <c r="EE51" s="3" t="s">
        <v>154</v>
      </c>
      <c r="EF51" s="4"/>
      <c r="EG51" s="4"/>
      <c r="EH51" s="4"/>
      <c r="EI51" s="4"/>
      <c r="EJ51" s="4"/>
      <c r="EK51" s="4"/>
      <c r="EL51" s="4"/>
      <c r="EM51" s="4"/>
      <c r="EN51" s="3" t="s">
        <v>180</v>
      </c>
      <c r="EO51" s="4"/>
      <c r="EP51" s="4"/>
      <c r="EQ51" s="3" t="s">
        <v>180</v>
      </c>
      <c r="ER51" s="4" t="s">
        <v>164</v>
      </c>
      <c r="ES51" s="4" t="s">
        <v>165</v>
      </c>
      <c r="ET51" s="3">
        <f t="shared" si="3"/>
        <v>0</v>
      </c>
      <c r="EU51" s="4" t="s">
        <v>162</v>
      </c>
      <c r="EV51" s="4"/>
      <c r="EW51" s="4"/>
      <c r="EX51" s="4"/>
      <c r="EY51" s="4" t="s">
        <v>166</v>
      </c>
      <c r="EZ51" s="4"/>
      <c r="FA51" s="4"/>
      <c r="FB51" s="4"/>
      <c r="FC51" s="4"/>
      <c r="FD51" s="4"/>
      <c r="FE51" s="4"/>
      <c r="FF51" s="4"/>
      <c r="FG51" s="4"/>
      <c r="FH51" s="4"/>
      <c r="FI51" s="4">
        <v>0.75749999999999995</v>
      </c>
      <c r="FJ51" s="4">
        <v>6.95</v>
      </c>
      <c r="FK51" s="4">
        <v>69.709999999999994</v>
      </c>
    </row>
    <row r="52" spans="1:167" x14ac:dyDescent="0.25">
      <c r="A52" s="13">
        <v>18378</v>
      </c>
      <c r="B52" s="13" t="s">
        <v>542</v>
      </c>
      <c r="C52" s="4" t="s">
        <v>543</v>
      </c>
      <c r="D52" s="4"/>
      <c r="E52" s="1" t="s">
        <v>830</v>
      </c>
      <c r="F52" s="1" t="s">
        <v>831</v>
      </c>
      <c r="G52" s="1"/>
      <c r="H52" s="1" t="s">
        <v>825</v>
      </c>
      <c r="I52" s="1" t="s">
        <v>826</v>
      </c>
      <c r="J52" s="9" t="s">
        <v>849</v>
      </c>
      <c r="K52" s="9" t="s">
        <v>835</v>
      </c>
      <c r="L52" s="10">
        <v>411076.46</v>
      </c>
      <c r="M52" s="10">
        <v>5050557.66</v>
      </c>
      <c r="N52" s="15" t="s">
        <v>831</v>
      </c>
      <c r="O52" s="15"/>
      <c r="P52" s="4">
        <v>239.25</v>
      </c>
      <c r="Q52" s="4">
        <v>0.52249999999999996</v>
      </c>
      <c r="R52" s="3">
        <v>433.5</v>
      </c>
      <c r="S52" s="4"/>
      <c r="T52" s="4">
        <v>0.97499999999999998</v>
      </c>
      <c r="U52" s="4">
        <v>7.6749999999999998</v>
      </c>
      <c r="V52" s="4">
        <v>381.75</v>
      </c>
      <c r="W52" s="4"/>
      <c r="X52" s="4">
        <v>12.15</v>
      </c>
      <c r="Y52" s="4">
        <v>244.75</v>
      </c>
      <c r="Z52" s="4">
        <v>6.0374999999999998E-2</v>
      </c>
      <c r="AA52" s="3">
        <f t="shared" si="0"/>
        <v>7.7624137499999996E-2</v>
      </c>
      <c r="AB52" s="4">
        <v>1.77475</v>
      </c>
      <c r="AC52" s="4">
        <v>1.71475</v>
      </c>
      <c r="AD52" s="3">
        <f t="shared" si="1"/>
        <v>7.5939418500000002</v>
      </c>
      <c r="AE52" s="4">
        <f>0.5*0.002</f>
        <v>1E-3</v>
      </c>
      <c r="AF52" s="3">
        <f t="shared" si="18"/>
        <v>3.2856999999999999E-3</v>
      </c>
      <c r="AG52" s="4">
        <v>0.60199999999999998</v>
      </c>
      <c r="AH52" s="3">
        <f>0.5*0.007</f>
        <v>3.5000000000000001E-3</v>
      </c>
      <c r="AI52" s="4"/>
      <c r="AJ52" s="4">
        <v>2.3767499999999999</v>
      </c>
      <c r="AK52" s="3">
        <v>2.5499999999999998E-2</v>
      </c>
      <c r="AL52" s="4" t="s">
        <v>215</v>
      </c>
      <c r="AM52" s="4"/>
      <c r="AN52" s="4"/>
      <c r="AO52" s="4"/>
      <c r="AP52" s="4">
        <v>143.75</v>
      </c>
      <c r="AQ52" s="4">
        <v>81.5</v>
      </c>
      <c r="AR52" s="4">
        <v>6.0625</v>
      </c>
      <c r="AS52" s="3">
        <v>6.35</v>
      </c>
      <c r="AT52" s="4">
        <v>7.6</v>
      </c>
      <c r="AU52" s="4">
        <v>1.4750000000000001</v>
      </c>
      <c r="AV52" s="4"/>
      <c r="AW52" s="3">
        <v>5.3250000000000002</v>
      </c>
      <c r="AX52" s="4" t="s">
        <v>215</v>
      </c>
      <c r="AY52" s="4"/>
      <c r="AZ52" s="4"/>
      <c r="BA52" s="3">
        <f t="shared" si="19"/>
        <v>0.5</v>
      </c>
      <c r="BB52" s="4"/>
      <c r="BC52" s="4" t="s">
        <v>216</v>
      </c>
      <c r="BD52" s="4"/>
      <c r="BE52" s="4"/>
      <c r="BF52" s="4"/>
      <c r="BG52" s="4"/>
      <c r="BH52" s="4"/>
      <c r="BI52" s="4"/>
      <c r="BJ52" s="4" t="s">
        <v>219</v>
      </c>
      <c r="BK52" s="4"/>
      <c r="BL52" s="3">
        <f>0.5*0.02</f>
        <v>0.01</v>
      </c>
      <c r="BM52" s="4"/>
      <c r="BN52" s="4" t="s">
        <v>181</v>
      </c>
      <c r="BO52" s="4"/>
      <c r="BP52" s="4" t="s">
        <v>181</v>
      </c>
      <c r="BQ52" s="4"/>
      <c r="BR52" s="4" t="s">
        <v>181</v>
      </c>
      <c r="BS52" s="4"/>
      <c r="BT52" s="3">
        <v>1.7175</v>
      </c>
      <c r="BU52" s="4"/>
      <c r="BV52" s="4"/>
      <c r="BW52" s="4"/>
      <c r="BX52" s="4"/>
      <c r="BY52" s="4"/>
      <c r="BZ52" s="4" t="s">
        <v>215</v>
      </c>
      <c r="CA52" s="4"/>
      <c r="CB52" s="3">
        <f>0.5*0.02</f>
        <v>0.01</v>
      </c>
      <c r="CC52" s="4"/>
      <c r="CD52" s="4">
        <v>657.5</v>
      </c>
      <c r="CE52" s="4">
        <v>146.5</v>
      </c>
      <c r="CF52" s="4">
        <v>28</v>
      </c>
      <c r="CG52" s="4"/>
      <c r="CH52" s="4"/>
      <c r="CI52" s="4">
        <v>53.5</v>
      </c>
      <c r="CJ52" s="4"/>
      <c r="CK52" s="11">
        <v>1013.75</v>
      </c>
      <c r="CL52" s="4">
        <v>0</v>
      </c>
      <c r="CM52" s="4" t="s">
        <v>181</v>
      </c>
      <c r="CN52" s="4" t="s">
        <v>181</v>
      </c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 t="s">
        <v>181</v>
      </c>
      <c r="DL52" s="4"/>
      <c r="DM52" s="4"/>
      <c r="DN52" s="4"/>
      <c r="DO52" s="4"/>
      <c r="DP52" s="4"/>
      <c r="DQ52" s="4"/>
      <c r="DR52" s="3" t="s">
        <v>350</v>
      </c>
      <c r="DS52" s="4" t="s">
        <v>155</v>
      </c>
      <c r="DT52" s="3">
        <v>0</v>
      </c>
      <c r="DU52" s="3" t="s">
        <v>350</v>
      </c>
      <c r="DV52" s="3" t="s">
        <v>350</v>
      </c>
      <c r="DW52" s="4"/>
      <c r="DX52" s="4"/>
      <c r="DY52" s="4"/>
      <c r="DZ52" s="4"/>
      <c r="EA52" s="4"/>
      <c r="EB52" s="4"/>
      <c r="EC52" s="4"/>
      <c r="ED52" s="4"/>
      <c r="EE52" s="3" t="s">
        <v>350</v>
      </c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 t="s">
        <v>181</v>
      </c>
      <c r="ES52" s="4" t="s">
        <v>181</v>
      </c>
      <c r="ET52" s="3">
        <f t="shared" si="3"/>
        <v>0</v>
      </c>
      <c r="EU52" s="4" t="s">
        <v>181</v>
      </c>
      <c r="EV52" s="4"/>
      <c r="EW52" s="4"/>
      <c r="EX52" s="4"/>
      <c r="EY52" s="4" t="s">
        <v>181</v>
      </c>
      <c r="EZ52" s="4"/>
      <c r="FA52" s="4"/>
      <c r="FB52" s="4"/>
      <c r="FC52" s="4"/>
      <c r="FD52" s="3" t="s">
        <v>350</v>
      </c>
      <c r="FE52" s="3" t="s">
        <v>350</v>
      </c>
      <c r="FF52" s="3" t="s">
        <v>350</v>
      </c>
      <c r="FG52" s="3" t="s">
        <v>350</v>
      </c>
      <c r="FH52" s="4"/>
      <c r="FI52" s="4">
        <v>0.75275000000000003</v>
      </c>
      <c r="FJ52" s="4">
        <v>11.095000000000001</v>
      </c>
      <c r="FK52" s="4">
        <v>103.4175</v>
      </c>
    </row>
    <row r="53" spans="1:167" x14ac:dyDescent="0.25">
      <c r="A53" s="13">
        <v>18401</v>
      </c>
      <c r="B53" s="13" t="s">
        <v>225</v>
      </c>
      <c r="C53" s="4" t="s">
        <v>226</v>
      </c>
      <c r="D53" s="4" t="s">
        <v>227</v>
      </c>
      <c r="E53" s="1" t="s">
        <v>830</v>
      </c>
      <c r="F53" s="1"/>
      <c r="G53" s="1"/>
      <c r="H53" s="1" t="s">
        <v>825</v>
      </c>
      <c r="I53" s="1" t="s">
        <v>826</v>
      </c>
      <c r="J53" s="9" t="s">
        <v>850</v>
      </c>
      <c r="K53" s="9" t="s">
        <v>843</v>
      </c>
      <c r="L53" s="10">
        <v>426596</v>
      </c>
      <c r="M53" s="10">
        <v>5063930</v>
      </c>
      <c r="N53" s="15" t="s">
        <v>831</v>
      </c>
      <c r="O53" s="15" t="s">
        <v>831</v>
      </c>
      <c r="P53" s="4">
        <v>300.73333300000002</v>
      </c>
      <c r="Q53" s="4">
        <v>3</v>
      </c>
      <c r="R53" s="3">
        <v>651.5</v>
      </c>
      <c r="S53" s="4">
        <v>0</v>
      </c>
      <c r="T53" s="4">
        <v>2.0649999999999999</v>
      </c>
      <c r="U53" s="4">
        <v>7.6666670000000003</v>
      </c>
      <c r="V53" s="4">
        <v>222.33333300000001</v>
      </c>
      <c r="W53" s="4"/>
      <c r="X53" s="4">
        <v>14.433332999999999</v>
      </c>
      <c r="Y53" s="4">
        <v>308.23333300000002</v>
      </c>
      <c r="Z53" s="4">
        <v>4.9750000000000003E-2</v>
      </c>
      <c r="AA53" s="3">
        <f t="shared" si="0"/>
        <v>6.3963575000000009E-2</v>
      </c>
      <c r="AB53" s="4">
        <v>0.30599999999999999</v>
      </c>
      <c r="AC53" s="4">
        <v>0.25624999999999998</v>
      </c>
      <c r="AD53" s="3">
        <f t="shared" si="1"/>
        <v>1.1348287500000001</v>
      </c>
      <c r="AE53" s="4">
        <f>0.5*0.015</f>
        <v>7.4999999999999997E-3</v>
      </c>
      <c r="AF53" s="3">
        <f t="shared" si="18"/>
        <v>2.4642749999999998E-2</v>
      </c>
      <c r="AG53" s="4">
        <v>0.40075</v>
      </c>
      <c r="AH53" s="3">
        <f t="shared" ref="AH53:AH68" si="20">0.5*0.01</f>
        <v>5.0000000000000001E-3</v>
      </c>
      <c r="AI53" s="4"/>
      <c r="AJ53" s="4">
        <v>0.70674999999999999</v>
      </c>
      <c r="AK53" s="3" t="s">
        <v>156</v>
      </c>
      <c r="AL53" s="4">
        <v>2.4649999999999999</v>
      </c>
      <c r="AM53" s="4"/>
      <c r="AN53" s="4"/>
      <c r="AO53" s="4"/>
      <c r="AP53" s="4">
        <v>364.85</v>
      </c>
      <c r="AQ53" s="4">
        <v>68.3</v>
      </c>
      <c r="AR53" s="4" t="s">
        <v>157</v>
      </c>
      <c r="AS53" s="3">
        <v>4.7</v>
      </c>
      <c r="AT53" s="4">
        <v>41.204999999999998</v>
      </c>
      <c r="AU53" s="4" t="s">
        <v>157</v>
      </c>
      <c r="AV53" s="4"/>
      <c r="AW53" s="3">
        <v>5.3</v>
      </c>
      <c r="AX53" s="4"/>
      <c r="AY53" s="4"/>
      <c r="AZ53" s="4"/>
      <c r="BA53" s="3">
        <f t="shared" si="19"/>
        <v>0.5</v>
      </c>
      <c r="BB53" s="4"/>
      <c r="BC53" s="4" t="s">
        <v>159</v>
      </c>
      <c r="BD53" s="4"/>
      <c r="BE53" s="4"/>
      <c r="BF53" s="4"/>
      <c r="BG53" s="4"/>
      <c r="BH53" s="4"/>
      <c r="BI53" s="4"/>
      <c r="BJ53" s="4">
        <v>8.75</v>
      </c>
      <c r="BK53" s="4"/>
      <c r="BL53" s="3">
        <f t="shared" ref="BL53:BL68" si="21">0.5*0.01</f>
        <v>5.0000000000000001E-3</v>
      </c>
      <c r="BM53" s="4"/>
      <c r="BN53" s="4" t="s">
        <v>157</v>
      </c>
      <c r="BO53" s="4"/>
      <c r="BP53" s="4" t="s">
        <v>157</v>
      </c>
      <c r="BQ53" s="4"/>
      <c r="BR53" s="4" t="s">
        <v>157</v>
      </c>
      <c r="BS53" s="4"/>
      <c r="BT53" s="3">
        <f>0.5*0.01</f>
        <v>5.0000000000000001E-3</v>
      </c>
      <c r="BU53" s="4"/>
      <c r="BV53" s="4"/>
      <c r="BW53" s="4"/>
      <c r="BX53" s="4"/>
      <c r="BY53" s="4"/>
      <c r="BZ53" s="4" t="s">
        <v>169</v>
      </c>
      <c r="CA53" s="4"/>
      <c r="CB53" s="3">
        <f>0.5*0.01</f>
        <v>5.0000000000000001E-3</v>
      </c>
      <c r="CC53" s="4"/>
      <c r="CD53" s="4">
        <v>42.083333000000003</v>
      </c>
      <c r="CE53" s="4">
        <v>33.416666999999997</v>
      </c>
      <c r="CF53" s="4">
        <v>26.833333</v>
      </c>
      <c r="CG53" s="4"/>
      <c r="CH53" s="4">
        <v>5.0833329999999997</v>
      </c>
      <c r="CI53" s="4" t="s">
        <v>157</v>
      </c>
      <c r="CJ53" s="4"/>
      <c r="CK53" s="4">
        <v>27.166667</v>
      </c>
      <c r="CL53" s="4">
        <v>50</v>
      </c>
      <c r="CM53" s="4" t="s">
        <v>160</v>
      </c>
      <c r="CN53" s="4" t="s">
        <v>161</v>
      </c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 t="s">
        <v>162</v>
      </c>
      <c r="DL53" s="4"/>
      <c r="DM53" s="4"/>
      <c r="DN53" s="4"/>
      <c r="DO53" s="4"/>
      <c r="DP53" s="4"/>
      <c r="DQ53" s="4"/>
      <c r="DR53" s="3" t="s">
        <v>163</v>
      </c>
      <c r="DS53" s="4" t="s">
        <v>164</v>
      </c>
      <c r="DT53" s="3">
        <v>0</v>
      </c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 t="s">
        <v>164</v>
      </c>
      <c r="ES53" s="4" t="s">
        <v>165</v>
      </c>
      <c r="ET53" s="3">
        <f t="shared" si="3"/>
        <v>0</v>
      </c>
      <c r="EU53" s="4" t="s">
        <v>162</v>
      </c>
      <c r="EV53" s="4"/>
      <c r="EW53" s="4"/>
      <c r="EX53" s="4"/>
      <c r="EY53" s="4" t="s">
        <v>166</v>
      </c>
      <c r="EZ53" s="4"/>
      <c r="FA53" s="4"/>
      <c r="FB53" s="4"/>
      <c r="FC53" s="4"/>
      <c r="FD53" s="3" t="s">
        <v>163</v>
      </c>
      <c r="FE53" s="3" t="s">
        <v>163</v>
      </c>
      <c r="FF53" s="3" t="s">
        <v>163</v>
      </c>
      <c r="FG53" s="3" t="s">
        <v>163</v>
      </c>
      <c r="FH53" s="4"/>
      <c r="FI53" s="4">
        <v>0.71499999999999997</v>
      </c>
      <c r="FJ53" s="4">
        <v>8.8166670000000007</v>
      </c>
      <c r="FK53" s="4">
        <v>86.513333000000003</v>
      </c>
    </row>
    <row r="54" spans="1:167" x14ac:dyDescent="0.25">
      <c r="A54" s="13">
        <v>18402</v>
      </c>
      <c r="B54" s="13" t="s">
        <v>544</v>
      </c>
      <c r="C54" s="4" t="s">
        <v>227</v>
      </c>
      <c r="D54" s="4"/>
      <c r="E54" s="1" t="s">
        <v>829</v>
      </c>
      <c r="F54" s="1"/>
      <c r="G54" s="1"/>
      <c r="H54" s="1" t="s">
        <v>825</v>
      </c>
      <c r="I54" s="1" t="s">
        <v>826</v>
      </c>
      <c r="J54" s="9" t="s">
        <v>850</v>
      </c>
      <c r="K54" s="9" t="s">
        <v>843</v>
      </c>
      <c r="L54" s="10">
        <v>428545.57</v>
      </c>
      <c r="M54" s="10">
        <v>5067028.8600000003</v>
      </c>
      <c r="N54" s="15" t="s">
        <v>831</v>
      </c>
      <c r="O54" s="15"/>
      <c r="P54" s="4">
        <v>303.47500000000002</v>
      </c>
      <c r="Q54" s="4">
        <v>1.25</v>
      </c>
      <c r="R54" s="3">
        <v>550.5</v>
      </c>
      <c r="S54" s="4">
        <v>0</v>
      </c>
      <c r="T54" s="4">
        <v>0.94750000000000001</v>
      </c>
      <c r="U54" s="4">
        <v>7.7</v>
      </c>
      <c r="V54" s="4">
        <v>188.75</v>
      </c>
      <c r="W54" s="4"/>
      <c r="X54" s="4">
        <v>12.5</v>
      </c>
      <c r="Y54" s="4">
        <v>291.97500000000002</v>
      </c>
      <c r="Z54" s="4">
        <v>8.5750000000000007E-2</v>
      </c>
      <c r="AA54" s="3">
        <f t="shared" si="0"/>
        <v>0.11024877500000002</v>
      </c>
      <c r="AB54" s="4">
        <v>0.97824999999999995</v>
      </c>
      <c r="AC54" s="4">
        <v>0.89249999999999996</v>
      </c>
      <c r="AD54" s="3">
        <f t="shared" si="1"/>
        <v>3.9525255000000001</v>
      </c>
      <c r="AE54" s="4">
        <f>0.5*0.015</f>
        <v>7.4999999999999997E-3</v>
      </c>
      <c r="AF54" s="3">
        <f t="shared" si="18"/>
        <v>2.4642749999999998E-2</v>
      </c>
      <c r="AG54" s="4">
        <v>0.28175</v>
      </c>
      <c r="AH54" s="3">
        <f t="shared" si="20"/>
        <v>5.0000000000000001E-3</v>
      </c>
      <c r="AI54" s="4"/>
      <c r="AJ54" s="4">
        <v>1.23</v>
      </c>
      <c r="AK54" s="3">
        <v>1.1625E-2</v>
      </c>
      <c r="AL54" s="4">
        <v>2.9525000000000001</v>
      </c>
      <c r="AM54" s="4"/>
      <c r="AN54" s="4"/>
      <c r="AO54" s="4"/>
      <c r="AP54" s="4">
        <v>370.07499999999999</v>
      </c>
      <c r="AQ54" s="4">
        <v>60.55</v>
      </c>
      <c r="AR54" s="4" t="s">
        <v>157</v>
      </c>
      <c r="AS54" s="3">
        <v>1.3</v>
      </c>
      <c r="AT54" s="4">
        <v>34.232500000000002</v>
      </c>
      <c r="AU54" s="4" t="s">
        <v>157</v>
      </c>
      <c r="AV54" s="4"/>
      <c r="AW54" s="3">
        <v>4.45</v>
      </c>
      <c r="AX54" s="4"/>
      <c r="AY54" s="4"/>
      <c r="AZ54" s="4"/>
      <c r="BA54" s="3">
        <f t="shared" si="19"/>
        <v>0.5</v>
      </c>
      <c r="BB54" s="4"/>
      <c r="BC54" s="4" t="s">
        <v>159</v>
      </c>
      <c r="BD54" s="4"/>
      <c r="BE54" s="4"/>
      <c r="BF54" s="4"/>
      <c r="BG54" s="4"/>
      <c r="BH54" s="4"/>
      <c r="BI54" s="4"/>
      <c r="BJ54" s="4">
        <v>92.5</v>
      </c>
      <c r="BK54" s="4"/>
      <c r="BL54" s="3">
        <f t="shared" si="21"/>
        <v>5.0000000000000001E-3</v>
      </c>
      <c r="BM54" s="4"/>
      <c r="BN54" s="4" t="s">
        <v>157</v>
      </c>
      <c r="BO54" s="4"/>
      <c r="BP54" s="4" t="s">
        <v>157</v>
      </c>
      <c r="BQ54" s="4"/>
      <c r="BR54" s="4">
        <v>1.125</v>
      </c>
      <c r="BS54" s="4"/>
      <c r="BT54" s="3">
        <f>0.5*0.01</f>
        <v>5.0000000000000001E-3</v>
      </c>
      <c r="BU54" s="4"/>
      <c r="BV54" s="4"/>
      <c r="BW54" s="4"/>
      <c r="BX54" s="4"/>
      <c r="BY54" s="4"/>
      <c r="BZ54" s="4" t="s">
        <v>169</v>
      </c>
      <c r="CA54" s="4"/>
      <c r="CB54" s="3">
        <f>0.5*0.01</f>
        <v>5.0000000000000001E-3</v>
      </c>
      <c r="CC54" s="4"/>
      <c r="CD54" s="4">
        <v>175.25</v>
      </c>
      <c r="CE54" s="4">
        <v>20.25</v>
      </c>
      <c r="CF54" s="4">
        <v>30.375</v>
      </c>
      <c r="CG54" s="4"/>
      <c r="CH54" s="4" t="s">
        <v>157</v>
      </c>
      <c r="CI54" s="4" t="s">
        <v>157</v>
      </c>
      <c r="CJ54" s="4"/>
      <c r="CK54" s="4">
        <v>30.375</v>
      </c>
      <c r="CL54" s="4">
        <v>25</v>
      </c>
      <c r="CM54" s="4" t="s">
        <v>160</v>
      </c>
      <c r="CN54" s="4" t="s">
        <v>161</v>
      </c>
      <c r="CO54" s="4"/>
      <c r="CP54" s="4"/>
      <c r="CQ54" s="4"/>
      <c r="CR54" s="4"/>
      <c r="CS54" s="4"/>
      <c r="CT54" s="4"/>
      <c r="CU54" s="4"/>
      <c r="CV54" s="4"/>
      <c r="CW54" s="3" t="s">
        <v>180</v>
      </c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 t="s">
        <v>162</v>
      </c>
      <c r="DL54" s="4"/>
      <c r="DM54" s="4"/>
      <c r="DN54" s="4"/>
      <c r="DO54" s="4"/>
      <c r="DP54" s="4"/>
      <c r="DQ54" s="4"/>
      <c r="DR54" s="4"/>
      <c r="DS54" s="4" t="s">
        <v>164</v>
      </c>
      <c r="DT54" s="4"/>
      <c r="DU54" s="3" t="s">
        <v>156</v>
      </c>
      <c r="DV54" s="3" t="s">
        <v>155</v>
      </c>
      <c r="DW54" s="4"/>
      <c r="DX54" s="4"/>
      <c r="DY54" s="4"/>
      <c r="DZ54" s="4"/>
      <c r="EA54" s="4"/>
      <c r="EB54" s="4"/>
      <c r="EC54" s="4"/>
      <c r="ED54" s="4"/>
      <c r="EE54" s="3" t="s">
        <v>154</v>
      </c>
      <c r="EF54" s="4"/>
      <c r="EG54" s="4"/>
      <c r="EH54" s="4"/>
      <c r="EI54" s="4"/>
      <c r="EJ54" s="4"/>
      <c r="EK54" s="4"/>
      <c r="EL54" s="4"/>
      <c r="EM54" s="4"/>
      <c r="EN54" s="3" t="s">
        <v>180</v>
      </c>
      <c r="EO54" s="4"/>
      <c r="EP54" s="4"/>
      <c r="EQ54" s="3" t="s">
        <v>180</v>
      </c>
      <c r="ER54" s="4" t="s">
        <v>164</v>
      </c>
      <c r="ES54" s="4" t="s">
        <v>165</v>
      </c>
      <c r="ET54" s="3">
        <f t="shared" si="3"/>
        <v>0</v>
      </c>
      <c r="EU54" s="4" t="s">
        <v>162</v>
      </c>
      <c r="EV54" s="4"/>
      <c r="EW54" s="4"/>
      <c r="EX54" s="4"/>
      <c r="EY54" s="4" t="s">
        <v>166</v>
      </c>
      <c r="EZ54" s="4"/>
      <c r="FA54" s="4"/>
      <c r="FB54" s="4"/>
      <c r="FC54" s="4"/>
      <c r="FD54" s="4"/>
      <c r="FE54" s="4"/>
      <c r="FF54" s="4"/>
      <c r="FG54" s="4"/>
      <c r="FH54" s="4"/>
      <c r="FI54" s="4" t="s">
        <v>181</v>
      </c>
      <c r="FJ54" s="4">
        <v>9.125</v>
      </c>
      <c r="FK54" s="4">
        <v>85.837500000000006</v>
      </c>
    </row>
    <row r="55" spans="1:167" x14ac:dyDescent="0.25">
      <c r="A55" s="13">
        <v>18403</v>
      </c>
      <c r="B55" s="13" t="s">
        <v>545</v>
      </c>
      <c r="C55" s="4" t="s">
        <v>227</v>
      </c>
      <c r="D55" s="4"/>
      <c r="E55" s="1" t="s">
        <v>829</v>
      </c>
      <c r="F55" s="1"/>
      <c r="G55" s="1"/>
      <c r="H55" s="1" t="s">
        <v>825</v>
      </c>
      <c r="I55" s="1" t="s">
        <v>826</v>
      </c>
      <c r="J55" s="9" t="s">
        <v>850</v>
      </c>
      <c r="K55" s="9" t="s">
        <v>843</v>
      </c>
      <c r="L55" s="10">
        <v>429132.36</v>
      </c>
      <c r="M55" s="10">
        <v>5065108.67</v>
      </c>
      <c r="N55" s="15" t="s">
        <v>831</v>
      </c>
      <c r="O55" s="15"/>
      <c r="P55" s="4">
        <v>301.10000000000002</v>
      </c>
      <c r="Q55" s="4">
        <v>3.5</v>
      </c>
      <c r="R55" s="3">
        <v>533.25</v>
      </c>
      <c r="S55" s="4">
        <v>0</v>
      </c>
      <c r="T55" s="4">
        <v>0.65500000000000003</v>
      </c>
      <c r="U55" s="4">
        <v>7.75</v>
      </c>
      <c r="V55" s="4">
        <v>216</v>
      </c>
      <c r="W55" s="4"/>
      <c r="X55" s="4">
        <v>14.3</v>
      </c>
      <c r="Y55" s="4">
        <v>282.39999999999998</v>
      </c>
      <c r="Z55" s="4">
        <v>3.3500000000000002E-2</v>
      </c>
      <c r="AA55" s="3">
        <f t="shared" si="0"/>
        <v>4.3070950000000004E-2</v>
      </c>
      <c r="AB55" s="4">
        <v>0.61024999999999996</v>
      </c>
      <c r="AC55" s="4">
        <v>0.57750000000000001</v>
      </c>
      <c r="AD55" s="3">
        <f t="shared" si="1"/>
        <v>2.5575165000000002</v>
      </c>
      <c r="AE55" s="4">
        <f>0.5*0.015</f>
        <v>7.4999999999999997E-3</v>
      </c>
      <c r="AF55" s="3">
        <f t="shared" si="18"/>
        <v>2.4642749999999998E-2</v>
      </c>
      <c r="AG55" s="4">
        <v>0.48975000000000002</v>
      </c>
      <c r="AH55" s="3">
        <f t="shared" si="20"/>
        <v>5.0000000000000001E-3</v>
      </c>
      <c r="AI55" s="4"/>
      <c r="AJ55" s="4">
        <v>1.1000000000000001</v>
      </c>
      <c r="AK55" s="3">
        <v>3.0124999999999999E-2</v>
      </c>
      <c r="AL55" s="4">
        <v>2.73</v>
      </c>
      <c r="AM55" s="4" t="s">
        <v>157</v>
      </c>
      <c r="AN55" s="4" t="s">
        <v>155</v>
      </c>
      <c r="AO55" s="4" t="s">
        <v>179</v>
      </c>
      <c r="AP55" s="4">
        <v>365.85</v>
      </c>
      <c r="AQ55" s="4">
        <v>65.775000000000006</v>
      </c>
      <c r="AR55" s="4" t="s">
        <v>157</v>
      </c>
      <c r="AS55" s="3">
        <v>1.4750000000000001</v>
      </c>
      <c r="AT55" s="4">
        <v>28.754999999999999</v>
      </c>
      <c r="AU55" s="4" t="s">
        <v>157</v>
      </c>
      <c r="AV55" s="4"/>
      <c r="AW55" s="3">
        <v>5.25</v>
      </c>
      <c r="AX55" s="4" t="s">
        <v>169</v>
      </c>
      <c r="AY55" s="4" t="s">
        <v>169</v>
      </c>
      <c r="AZ55" s="4" t="s">
        <v>157</v>
      </c>
      <c r="BA55" s="3">
        <f t="shared" si="19"/>
        <v>0.5</v>
      </c>
      <c r="BB55" s="4" t="s">
        <v>157</v>
      </c>
      <c r="BC55" s="4" t="s">
        <v>159</v>
      </c>
      <c r="BD55" s="4" t="s">
        <v>159</v>
      </c>
      <c r="BE55" s="4"/>
      <c r="BF55" s="4"/>
      <c r="BG55" s="4"/>
      <c r="BH55" s="4"/>
      <c r="BI55" s="4" t="s">
        <v>169</v>
      </c>
      <c r="BJ55" s="4" t="s">
        <v>157</v>
      </c>
      <c r="BK55" s="4"/>
      <c r="BL55" s="3">
        <f t="shared" si="21"/>
        <v>5.0000000000000001E-3</v>
      </c>
      <c r="BM55" s="4">
        <v>0.25374999999999998</v>
      </c>
      <c r="BN55" s="4" t="s">
        <v>157</v>
      </c>
      <c r="BO55" s="4">
        <v>2.5</v>
      </c>
      <c r="BP55" s="4" t="s">
        <v>157</v>
      </c>
      <c r="BQ55" s="4" t="s">
        <v>157</v>
      </c>
      <c r="BR55" s="4" t="s">
        <v>157</v>
      </c>
      <c r="BS55" s="4" t="s">
        <v>157</v>
      </c>
      <c r="BT55" s="3">
        <f>0.5*0.01</f>
        <v>5.0000000000000001E-3</v>
      </c>
      <c r="BU55" s="4" t="s">
        <v>159</v>
      </c>
      <c r="BV55" s="4"/>
      <c r="BW55" s="4">
        <v>1.625</v>
      </c>
      <c r="BX55" s="4">
        <v>0.1105</v>
      </c>
      <c r="BY55" s="4"/>
      <c r="BZ55" s="4" t="s">
        <v>169</v>
      </c>
      <c r="CA55" s="4">
        <v>48</v>
      </c>
      <c r="CB55" s="3">
        <v>7.8750000000000001E-2</v>
      </c>
      <c r="CC55" s="4">
        <v>5.3749999999999999E-2</v>
      </c>
      <c r="CD55" s="4">
        <v>392.625</v>
      </c>
      <c r="CE55" s="4">
        <v>40.125</v>
      </c>
      <c r="CF55" s="4">
        <v>30.25</v>
      </c>
      <c r="CG55" s="4">
        <v>2.875</v>
      </c>
      <c r="CH55" s="4" t="s">
        <v>157</v>
      </c>
      <c r="CI55" s="4">
        <v>10.375</v>
      </c>
      <c r="CJ55" s="4"/>
      <c r="CK55" s="4">
        <v>40.25</v>
      </c>
      <c r="CL55" s="4">
        <v>25</v>
      </c>
      <c r="CM55" s="4" t="s">
        <v>160</v>
      </c>
      <c r="CN55" s="4" t="s">
        <v>161</v>
      </c>
      <c r="CO55" s="4"/>
      <c r="CP55" s="4"/>
      <c r="CQ55" s="4"/>
      <c r="CR55" s="4"/>
      <c r="CS55" s="4"/>
      <c r="CT55" s="4"/>
      <c r="CU55" s="4" t="s">
        <v>170</v>
      </c>
      <c r="CV55" s="4"/>
      <c r="CW55" s="3" t="s">
        <v>180</v>
      </c>
      <c r="CX55" s="4"/>
      <c r="CY55" s="4"/>
      <c r="CZ55" s="4" t="s">
        <v>157</v>
      </c>
      <c r="DA55" s="4" t="s">
        <v>171</v>
      </c>
      <c r="DB55" s="4" t="s">
        <v>172</v>
      </c>
      <c r="DC55" s="4" t="s">
        <v>173</v>
      </c>
      <c r="DD55" s="4" t="s">
        <v>174</v>
      </c>
      <c r="DE55" s="4" t="s">
        <v>170</v>
      </c>
      <c r="DF55" s="4"/>
      <c r="DG55" s="4"/>
      <c r="DH55" s="4"/>
      <c r="DI55" s="4"/>
      <c r="DJ55" s="4"/>
      <c r="DK55" s="4" t="s">
        <v>162</v>
      </c>
      <c r="DL55" s="4"/>
      <c r="DM55" s="4"/>
      <c r="DN55" s="4"/>
      <c r="DO55" s="4" t="s">
        <v>175</v>
      </c>
      <c r="DP55" s="4"/>
      <c r="DQ55" s="4"/>
      <c r="DR55" s="4"/>
      <c r="DS55" s="4" t="s">
        <v>164</v>
      </c>
      <c r="DT55" s="4"/>
      <c r="DU55" s="3" t="s">
        <v>156</v>
      </c>
      <c r="DV55" s="3" t="s">
        <v>155</v>
      </c>
      <c r="DW55" s="4" t="s">
        <v>176</v>
      </c>
      <c r="DX55" s="4"/>
      <c r="DY55" s="4"/>
      <c r="DZ55" s="4"/>
      <c r="EA55" s="4"/>
      <c r="EB55" s="4"/>
      <c r="EC55" s="4"/>
      <c r="ED55" s="4"/>
      <c r="EE55" s="3" t="s">
        <v>154</v>
      </c>
      <c r="EF55" s="4"/>
      <c r="EG55" s="4"/>
      <c r="EH55" s="4"/>
      <c r="EI55" s="4"/>
      <c r="EJ55" s="4"/>
      <c r="EK55" s="4"/>
      <c r="EL55" s="4"/>
      <c r="EM55" s="4"/>
      <c r="EN55" s="3" t="s">
        <v>180</v>
      </c>
      <c r="EO55" s="4"/>
      <c r="EP55" s="4"/>
      <c r="EQ55" s="3" t="s">
        <v>180</v>
      </c>
      <c r="ER55" s="4" t="s">
        <v>164</v>
      </c>
      <c r="ES55" s="4" t="s">
        <v>165</v>
      </c>
      <c r="ET55" s="3">
        <f t="shared" si="3"/>
        <v>0</v>
      </c>
      <c r="EU55" s="4" t="s">
        <v>162</v>
      </c>
      <c r="EV55" s="4"/>
      <c r="EW55" s="4"/>
      <c r="EX55" s="4" t="s">
        <v>161</v>
      </c>
      <c r="EY55" s="4" t="s">
        <v>166</v>
      </c>
      <c r="EZ55" s="4"/>
      <c r="FA55" s="4" t="s">
        <v>157</v>
      </c>
      <c r="FB55" s="4"/>
      <c r="FC55" s="4"/>
      <c r="FD55" s="4"/>
      <c r="FE55" s="4"/>
      <c r="FF55" s="4"/>
      <c r="FG55" s="4"/>
      <c r="FH55" s="4"/>
      <c r="FI55" s="4" t="s">
        <v>181</v>
      </c>
      <c r="FJ55" s="4">
        <v>9.375</v>
      </c>
      <c r="FK55" s="4">
        <v>92.24</v>
      </c>
    </row>
    <row r="56" spans="1:167" x14ac:dyDescent="0.25">
      <c r="A56" s="13">
        <v>18404</v>
      </c>
      <c r="B56" s="13" t="s">
        <v>546</v>
      </c>
      <c r="C56" s="4" t="s">
        <v>227</v>
      </c>
      <c r="D56" s="4" t="s">
        <v>227</v>
      </c>
      <c r="E56" s="1" t="s">
        <v>829</v>
      </c>
      <c r="F56" s="1"/>
      <c r="G56" s="1"/>
      <c r="H56" s="1" t="s">
        <v>825</v>
      </c>
      <c r="I56" s="1" t="s">
        <v>826</v>
      </c>
      <c r="J56" s="9" t="s">
        <v>850</v>
      </c>
      <c r="K56" s="9" t="s">
        <v>843</v>
      </c>
      <c r="L56" s="10">
        <v>432706.09</v>
      </c>
      <c r="M56" s="10">
        <v>5067029.01</v>
      </c>
      <c r="N56" s="15" t="s">
        <v>831</v>
      </c>
      <c r="O56" s="15" t="s">
        <v>831</v>
      </c>
      <c r="P56" s="4">
        <v>279.28333300000003</v>
      </c>
      <c r="Q56" s="4">
        <v>2.3333330000000001</v>
      </c>
      <c r="R56" s="3">
        <v>520.16666699999996</v>
      </c>
      <c r="S56" s="4">
        <v>0</v>
      </c>
      <c r="T56" s="4" t="s">
        <v>179</v>
      </c>
      <c r="U56" s="4">
        <v>7.6833330000000002</v>
      </c>
      <c r="V56" s="4">
        <v>217.16666699999999</v>
      </c>
      <c r="W56" s="4"/>
      <c r="X56" s="4">
        <v>12.883333</v>
      </c>
      <c r="Y56" s="4">
        <v>275.38333299999999</v>
      </c>
      <c r="Z56" s="4">
        <v>0.16025</v>
      </c>
      <c r="AA56" s="3">
        <f t="shared" si="0"/>
        <v>0.20603342500000002</v>
      </c>
      <c r="AB56" s="4">
        <v>0.95274999999999999</v>
      </c>
      <c r="AC56" s="4">
        <v>0.79249999999999998</v>
      </c>
      <c r="AD56" s="3">
        <f t="shared" si="1"/>
        <v>3.5096655000000001</v>
      </c>
      <c r="AE56" s="4">
        <f>0.5*0.015</f>
        <v>7.4999999999999997E-3</v>
      </c>
      <c r="AF56" s="3">
        <f t="shared" si="18"/>
        <v>2.4642749999999998E-2</v>
      </c>
      <c r="AG56" s="4">
        <v>0.45224999999999999</v>
      </c>
      <c r="AH56" s="3">
        <f t="shared" si="20"/>
        <v>5.0000000000000001E-3</v>
      </c>
      <c r="AI56" s="4"/>
      <c r="AJ56" s="4">
        <v>1.405</v>
      </c>
      <c r="AK56" s="3" t="s">
        <v>156</v>
      </c>
      <c r="AL56" s="4" t="s">
        <v>157</v>
      </c>
      <c r="AM56" s="4" t="s">
        <v>157</v>
      </c>
      <c r="AN56" s="4" t="s">
        <v>155</v>
      </c>
      <c r="AO56" s="4" t="s">
        <v>179</v>
      </c>
      <c r="AP56" s="4">
        <v>332.72500000000002</v>
      </c>
      <c r="AQ56" s="4">
        <v>57.524999999999999</v>
      </c>
      <c r="AR56" s="4" t="s">
        <v>157</v>
      </c>
      <c r="AS56" s="3">
        <v>1.45</v>
      </c>
      <c r="AT56" s="4">
        <v>35.24</v>
      </c>
      <c r="AU56" s="4" t="s">
        <v>157</v>
      </c>
      <c r="AV56" s="4"/>
      <c r="AW56" s="3">
        <v>11.25</v>
      </c>
      <c r="AX56" s="4" t="s">
        <v>169</v>
      </c>
      <c r="AY56" s="4" t="s">
        <v>169</v>
      </c>
      <c r="AZ56" s="4" t="s">
        <v>157</v>
      </c>
      <c r="BA56" s="3">
        <v>1.125</v>
      </c>
      <c r="BB56" s="4">
        <v>1.5</v>
      </c>
      <c r="BC56" s="4" t="s">
        <v>159</v>
      </c>
      <c r="BD56" s="4" t="s">
        <v>159</v>
      </c>
      <c r="BE56" s="4"/>
      <c r="BF56" s="4"/>
      <c r="BG56" s="4"/>
      <c r="BH56" s="4"/>
      <c r="BI56" s="4" t="s">
        <v>169</v>
      </c>
      <c r="BJ56" s="4">
        <v>91</v>
      </c>
      <c r="BK56" s="4"/>
      <c r="BL56" s="3">
        <f t="shared" si="21"/>
        <v>5.0000000000000001E-3</v>
      </c>
      <c r="BM56" s="4" t="s">
        <v>155</v>
      </c>
      <c r="BN56" s="4" t="s">
        <v>157</v>
      </c>
      <c r="BO56" s="4">
        <v>18.375</v>
      </c>
      <c r="BP56" s="4">
        <v>1</v>
      </c>
      <c r="BQ56" s="4">
        <v>1.625</v>
      </c>
      <c r="BR56" s="4" t="s">
        <v>157</v>
      </c>
      <c r="BS56" s="4">
        <v>6.5</v>
      </c>
      <c r="BT56" s="3">
        <f>0.5*0.01</f>
        <v>5.0000000000000001E-3</v>
      </c>
      <c r="BU56" s="4" t="s">
        <v>159</v>
      </c>
      <c r="BV56" s="4"/>
      <c r="BW56" s="4" t="s">
        <v>157</v>
      </c>
      <c r="BX56" s="4">
        <v>0.10375</v>
      </c>
      <c r="BY56" s="4"/>
      <c r="BZ56" s="4" t="s">
        <v>169</v>
      </c>
      <c r="CA56" s="4">
        <v>16.75</v>
      </c>
      <c r="CB56" s="3">
        <f t="shared" ref="CB56:CB68" si="22">0.5*0.01</f>
        <v>5.0000000000000001E-3</v>
      </c>
      <c r="CC56" s="4">
        <v>0.2525</v>
      </c>
      <c r="CD56" s="4">
        <v>12.833333</v>
      </c>
      <c r="CE56" s="4">
        <v>13.583333</v>
      </c>
      <c r="CF56" s="4" t="s">
        <v>157</v>
      </c>
      <c r="CG56" s="4" t="s">
        <v>157</v>
      </c>
      <c r="CH56" s="4" t="s">
        <v>157</v>
      </c>
      <c r="CI56" s="4" t="s">
        <v>157</v>
      </c>
      <c r="CJ56" s="4"/>
      <c r="CK56" s="4" t="s">
        <v>157</v>
      </c>
      <c r="CL56" s="4">
        <v>50</v>
      </c>
      <c r="CM56" s="4" t="s">
        <v>160</v>
      </c>
      <c r="CN56" s="4" t="s">
        <v>161</v>
      </c>
      <c r="CO56" s="4"/>
      <c r="CP56" s="4"/>
      <c r="CQ56" s="4"/>
      <c r="CR56" s="4"/>
      <c r="CS56" s="4"/>
      <c r="CT56" s="4"/>
      <c r="CU56" s="4" t="s">
        <v>170</v>
      </c>
      <c r="CV56" s="4"/>
      <c r="CW56" s="3">
        <v>5.7499999999999999E-3</v>
      </c>
      <c r="CX56" s="4"/>
      <c r="CY56" s="4"/>
      <c r="CZ56" s="4" t="s">
        <v>157</v>
      </c>
      <c r="DA56" s="4" t="s">
        <v>171</v>
      </c>
      <c r="DB56" s="4" t="s">
        <v>172</v>
      </c>
      <c r="DC56" s="4" t="s">
        <v>173</v>
      </c>
      <c r="DD56" s="4" t="s">
        <v>174</v>
      </c>
      <c r="DE56" s="4" t="s">
        <v>170</v>
      </c>
      <c r="DF56" s="4"/>
      <c r="DG56" s="4"/>
      <c r="DH56" s="4"/>
      <c r="DI56" s="4"/>
      <c r="DJ56" s="4"/>
      <c r="DK56" s="4" t="s">
        <v>162</v>
      </c>
      <c r="DL56" s="4"/>
      <c r="DM56" s="4"/>
      <c r="DN56" s="4"/>
      <c r="DO56" s="4" t="s">
        <v>175</v>
      </c>
      <c r="DP56" s="4"/>
      <c r="DQ56" s="4"/>
      <c r="DR56" s="4"/>
      <c r="DS56" s="4" t="s">
        <v>164</v>
      </c>
      <c r="DT56" s="4"/>
      <c r="DU56" s="3" t="s">
        <v>156</v>
      </c>
      <c r="DV56" s="3" t="s">
        <v>155</v>
      </c>
      <c r="DW56" s="4" t="s">
        <v>176</v>
      </c>
      <c r="DX56" s="4"/>
      <c r="DY56" s="4"/>
      <c r="DZ56" s="4"/>
      <c r="EA56" s="4"/>
      <c r="EB56" s="4"/>
      <c r="EC56" s="4"/>
      <c r="ED56" s="4"/>
      <c r="EE56" s="3" t="s">
        <v>154</v>
      </c>
      <c r="EF56" s="4"/>
      <c r="EG56" s="4"/>
      <c r="EH56" s="4"/>
      <c r="EI56" s="4"/>
      <c r="EJ56" s="4"/>
      <c r="EK56" s="4"/>
      <c r="EL56" s="4"/>
      <c r="EM56" s="4"/>
      <c r="EN56" s="3">
        <v>5.7499999999999999E-3</v>
      </c>
      <c r="EO56" s="4"/>
      <c r="EP56" s="4"/>
      <c r="EQ56" s="3">
        <v>5.7499999999999999E-3</v>
      </c>
      <c r="ER56" s="4" t="s">
        <v>164</v>
      </c>
      <c r="ES56" s="4" t="s">
        <v>165</v>
      </c>
      <c r="ET56" s="3">
        <f t="shared" si="3"/>
        <v>0</v>
      </c>
      <c r="EU56" s="4" t="s">
        <v>162</v>
      </c>
      <c r="EV56" s="4"/>
      <c r="EW56" s="4"/>
      <c r="EX56" s="4" t="s">
        <v>161</v>
      </c>
      <c r="EY56" s="4" t="s">
        <v>166</v>
      </c>
      <c r="EZ56" s="4"/>
      <c r="FA56" s="4" t="s">
        <v>157</v>
      </c>
      <c r="FB56" s="4"/>
      <c r="FC56" s="4"/>
      <c r="FD56" s="4"/>
      <c r="FE56" s="4"/>
      <c r="FF56" s="4"/>
      <c r="FG56" s="4"/>
      <c r="FH56" s="4"/>
      <c r="FI56" s="4" t="s">
        <v>181</v>
      </c>
      <c r="FJ56" s="4">
        <v>8.8000000000000007</v>
      </c>
      <c r="FK56" s="4">
        <v>83.138333000000003</v>
      </c>
    </row>
    <row r="57" spans="1:167" x14ac:dyDescent="0.25">
      <c r="A57" s="13">
        <v>18411</v>
      </c>
      <c r="B57" s="13" t="s">
        <v>228</v>
      </c>
      <c r="C57" s="4" t="s">
        <v>229</v>
      </c>
      <c r="D57" s="4" t="s">
        <v>230</v>
      </c>
      <c r="E57" s="1" t="s">
        <v>830</v>
      </c>
      <c r="F57" s="1"/>
      <c r="G57" s="1"/>
      <c r="H57" s="1" t="s">
        <v>825</v>
      </c>
      <c r="I57" s="1" t="s">
        <v>826</v>
      </c>
      <c r="J57" s="9" t="s">
        <v>851</v>
      </c>
      <c r="K57" s="9" t="s">
        <v>852</v>
      </c>
      <c r="L57" s="10">
        <v>452432.62</v>
      </c>
      <c r="M57" s="10">
        <v>5115615.12</v>
      </c>
      <c r="N57" s="15" t="s">
        <v>831</v>
      </c>
      <c r="O57" s="15"/>
      <c r="P57" s="4">
        <v>309.67500000000001</v>
      </c>
      <c r="Q57" s="4">
        <v>1.5</v>
      </c>
      <c r="R57" s="3">
        <v>629</v>
      </c>
      <c r="S57" s="4">
        <v>0</v>
      </c>
      <c r="T57" s="4">
        <v>0.43</v>
      </c>
      <c r="U57" s="4">
        <v>7.625</v>
      </c>
      <c r="V57" s="4">
        <v>204.25</v>
      </c>
      <c r="W57" s="4"/>
      <c r="X57" s="4">
        <v>11.3</v>
      </c>
      <c r="Y57" s="4">
        <v>318.89999999999998</v>
      </c>
      <c r="Z57" s="4">
        <f>0.5*0.003</f>
        <v>1.5E-3</v>
      </c>
      <c r="AA57" s="3">
        <f t="shared" si="0"/>
        <v>1.9285500000000002E-3</v>
      </c>
      <c r="AB57" s="4">
        <v>0.35499999999999998</v>
      </c>
      <c r="AC57" s="4">
        <v>0.35499999999999998</v>
      </c>
      <c r="AD57" s="3">
        <f t="shared" si="1"/>
        <v>1.5721530000000001</v>
      </c>
      <c r="AE57" s="4">
        <f>0.5*0.015</f>
        <v>7.4999999999999997E-3</v>
      </c>
      <c r="AF57" s="3">
        <f t="shared" si="18"/>
        <v>2.4642749999999998E-2</v>
      </c>
      <c r="AG57" s="4">
        <v>0.34125</v>
      </c>
      <c r="AH57" s="3">
        <f t="shared" si="20"/>
        <v>5.0000000000000001E-3</v>
      </c>
      <c r="AI57" s="4"/>
      <c r="AJ57" s="4">
        <v>0.69625000000000004</v>
      </c>
      <c r="AK57" s="3" t="s">
        <v>156</v>
      </c>
      <c r="AL57" s="4">
        <v>2.16</v>
      </c>
      <c r="AM57" s="4"/>
      <c r="AN57" s="4"/>
      <c r="AO57" s="4"/>
      <c r="AP57" s="4">
        <v>379.47500000000002</v>
      </c>
      <c r="AQ57" s="4">
        <v>65.150000000000006</v>
      </c>
      <c r="AR57" s="4" t="s">
        <v>157</v>
      </c>
      <c r="AS57" s="3">
        <v>2.1</v>
      </c>
      <c r="AT57" s="4">
        <v>37.99</v>
      </c>
      <c r="AU57" s="4">
        <v>1.41225</v>
      </c>
      <c r="AV57" s="4"/>
      <c r="AW57" s="3">
        <v>13</v>
      </c>
      <c r="AX57" s="4"/>
      <c r="AY57" s="4"/>
      <c r="AZ57" s="4"/>
      <c r="BA57" s="3">
        <f t="shared" ref="BA57:BA66" si="23">0.5*1</f>
        <v>0.5</v>
      </c>
      <c r="BB57" s="4"/>
      <c r="BC57" s="4" t="s">
        <v>159</v>
      </c>
      <c r="BD57" s="4"/>
      <c r="BE57" s="4"/>
      <c r="BF57" s="4"/>
      <c r="BG57" s="4"/>
      <c r="BH57" s="4"/>
      <c r="BI57" s="4"/>
      <c r="BJ57" s="4">
        <v>22.75</v>
      </c>
      <c r="BK57" s="4"/>
      <c r="BL57" s="3">
        <f t="shared" si="21"/>
        <v>5.0000000000000001E-3</v>
      </c>
      <c r="BM57" s="4"/>
      <c r="BN57" s="4" t="s">
        <v>157</v>
      </c>
      <c r="BO57" s="4"/>
      <c r="BP57" s="4" t="s">
        <v>157</v>
      </c>
      <c r="BQ57" s="4"/>
      <c r="BR57" s="4" t="s">
        <v>157</v>
      </c>
      <c r="BS57" s="4"/>
      <c r="BT57" s="3">
        <v>2.0037500000000001</v>
      </c>
      <c r="BU57" s="4"/>
      <c r="BV57" s="4"/>
      <c r="BW57" s="4"/>
      <c r="BX57" s="4"/>
      <c r="BY57" s="4"/>
      <c r="BZ57" s="4" t="s">
        <v>169</v>
      </c>
      <c r="CA57" s="4"/>
      <c r="CB57" s="3">
        <f t="shared" si="22"/>
        <v>5.0000000000000001E-3</v>
      </c>
      <c r="CC57" s="4"/>
      <c r="CD57" s="4">
        <v>30.375</v>
      </c>
      <c r="CE57" s="4">
        <v>7.875</v>
      </c>
      <c r="CF57" s="4" t="s">
        <v>157</v>
      </c>
      <c r="CG57" s="4"/>
      <c r="CH57" s="4"/>
      <c r="CI57" s="4" t="s">
        <v>157</v>
      </c>
      <c r="CJ57" s="4"/>
      <c r="CK57" s="4" t="s">
        <v>157</v>
      </c>
      <c r="CL57" s="4">
        <v>440</v>
      </c>
      <c r="CM57" s="4" t="s">
        <v>160</v>
      </c>
      <c r="CN57" s="4" t="s">
        <v>161</v>
      </c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 t="s">
        <v>162</v>
      </c>
      <c r="DL57" s="4"/>
      <c r="DM57" s="4"/>
      <c r="DN57" s="4"/>
      <c r="DO57" s="4"/>
      <c r="DP57" s="4"/>
      <c r="DQ57" s="4"/>
      <c r="DR57" s="4"/>
      <c r="DS57" s="4" t="s">
        <v>164</v>
      </c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 t="s">
        <v>164</v>
      </c>
      <c r="ES57" s="4" t="s">
        <v>165</v>
      </c>
      <c r="ET57" s="3">
        <f t="shared" si="3"/>
        <v>0</v>
      </c>
      <c r="EU57" s="4" t="s">
        <v>162</v>
      </c>
      <c r="EV57" s="4"/>
      <c r="EW57" s="4"/>
      <c r="EX57" s="4"/>
      <c r="EY57" s="4" t="s">
        <v>166</v>
      </c>
      <c r="EZ57" s="4"/>
      <c r="FA57" s="4"/>
      <c r="FB57" s="4"/>
      <c r="FC57" s="4"/>
      <c r="FD57" s="4"/>
      <c r="FE57" s="4"/>
      <c r="FF57" s="4"/>
      <c r="FG57" s="4"/>
      <c r="FH57" s="4"/>
      <c r="FI57" s="4" t="s">
        <v>181</v>
      </c>
      <c r="FJ57" s="4">
        <v>9.0500000000000007</v>
      </c>
      <c r="FK57" s="4">
        <v>82.592500000000001</v>
      </c>
    </row>
    <row r="58" spans="1:167" x14ac:dyDescent="0.25">
      <c r="A58" s="13">
        <v>18412</v>
      </c>
      <c r="B58" s="13" t="s">
        <v>233</v>
      </c>
      <c r="C58" s="4" t="s">
        <v>547</v>
      </c>
      <c r="D58" s="4" t="s">
        <v>233</v>
      </c>
      <c r="E58" s="1" t="s">
        <v>830</v>
      </c>
      <c r="F58" s="1"/>
      <c r="G58" s="1"/>
      <c r="H58" s="1" t="s">
        <v>825</v>
      </c>
      <c r="I58" s="1" t="s">
        <v>826</v>
      </c>
      <c r="J58" s="9" t="s">
        <v>851</v>
      </c>
      <c r="K58" s="9" t="s">
        <v>852</v>
      </c>
      <c r="L58" s="10">
        <v>465885.57</v>
      </c>
      <c r="M58" s="10">
        <v>5115111.79</v>
      </c>
      <c r="N58" s="15" t="s">
        <v>831</v>
      </c>
      <c r="O58" s="15"/>
      <c r="P58" s="4">
        <v>221.35</v>
      </c>
      <c r="Q58" s="4">
        <v>1.25</v>
      </c>
      <c r="R58" s="3">
        <v>465.5</v>
      </c>
      <c r="S58" s="4">
        <v>0</v>
      </c>
      <c r="T58" s="4" t="s">
        <v>179</v>
      </c>
      <c r="U58" s="4">
        <v>7.9749999999999996</v>
      </c>
      <c r="V58" s="4">
        <v>199.75</v>
      </c>
      <c r="W58" s="4"/>
      <c r="X58" s="4">
        <v>10.425000000000001</v>
      </c>
      <c r="Y58" s="4">
        <v>236.82499999999999</v>
      </c>
      <c r="Z58" s="4">
        <v>0.15437500000000001</v>
      </c>
      <c r="AA58" s="3">
        <f t="shared" si="0"/>
        <v>0.19847993750000004</v>
      </c>
      <c r="AB58" s="4">
        <v>1.429</v>
      </c>
      <c r="AC58" s="4">
        <v>1.25</v>
      </c>
      <c r="AD58" s="3">
        <f t="shared" si="1"/>
        <v>5.5357500000000002</v>
      </c>
      <c r="AE58" s="4">
        <v>3.0624999999999999E-2</v>
      </c>
      <c r="AF58" s="3">
        <f t="shared" si="18"/>
        <v>0.10062456249999999</v>
      </c>
      <c r="AG58" s="4">
        <v>0.496</v>
      </c>
      <c r="AH58" s="3">
        <f t="shared" si="20"/>
        <v>5.0000000000000001E-3</v>
      </c>
      <c r="AI58" s="4"/>
      <c r="AJ58" s="4">
        <v>1.925</v>
      </c>
      <c r="AK58" s="3">
        <v>5.3749999999999996E-3</v>
      </c>
      <c r="AL58" s="4">
        <v>2.4224999999999999</v>
      </c>
      <c r="AM58" s="4" t="s">
        <v>157</v>
      </c>
      <c r="AN58" s="4" t="s">
        <v>155</v>
      </c>
      <c r="AO58" s="4" t="s">
        <v>179</v>
      </c>
      <c r="AP58" s="4">
        <v>269.02499999999998</v>
      </c>
      <c r="AQ58" s="4">
        <v>48.575000000000003</v>
      </c>
      <c r="AR58" s="4" t="s">
        <v>157</v>
      </c>
      <c r="AS58" s="3">
        <v>1.575</v>
      </c>
      <c r="AT58" s="4">
        <v>28.092500000000001</v>
      </c>
      <c r="AU58" s="4" t="s">
        <v>157</v>
      </c>
      <c r="AV58" s="4"/>
      <c r="AW58" s="3">
        <v>6.9749999999999996</v>
      </c>
      <c r="AX58" s="4" t="s">
        <v>169</v>
      </c>
      <c r="AY58" s="4">
        <v>11</v>
      </c>
      <c r="AZ58" s="4" t="s">
        <v>157</v>
      </c>
      <c r="BA58" s="3">
        <f t="shared" si="23"/>
        <v>0.5</v>
      </c>
      <c r="BB58" s="4" t="s">
        <v>157</v>
      </c>
      <c r="BC58" s="4" t="s">
        <v>159</v>
      </c>
      <c r="BD58" s="4" t="s">
        <v>159</v>
      </c>
      <c r="BE58" s="4"/>
      <c r="BF58" s="4"/>
      <c r="BG58" s="4"/>
      <c r="BH58" s="4"/>
      <c r="BI58" s="4">
        <v>11.25</v>
      </c>
      <c r="BJ58" s="4" t="s">
        <v>157</v>
      </c>
      <c r="BK58" s="4"/>
      <c r="BL58" s="3">
        <f t="shared" si="21"/>
        <v>5.0000000000000001E-3</v>
      </c>
      <c r="BM58" s="4" t="s">
        <v>155</v>
      </c>
      <c r="BN58" s="4" t="s">
        <v>157</v>
      </c>
      <c r="BO58" s="4">
        <v>1.375</v>
      </c>
      <c r="BP58" s="4" t="s">
        <v>157</v>
      </c>
      <c r="BQ58" s="4" t="s">
        <v>157</v>
      </c>
      <c r="BR58" s="4" t="s">
        <v>157</v>
      </c>
      <c r="BS58" s="4" t="s">
        <v>157</v>
      </c>
      <c r="BT58" s="3">
        <f t="shared" ref="BT58:BT64" si="24">0.5*0.01</f>
        <v>5.0000000000000001E-3</v>
      </c>
      <c r="BU58" s="4" t="s">
        <v>159</v>
      </c>
      <c r="BV58" s="4"/>
      <c r="BW58" s="4">
        <v>1.5</v>
      </c>
      <c r="BX58" s="4">
        <v>5.5E-2</v>
      </c>
      <c r="BY58" s="4"/>
      <c r="BZ58" s="4" t="s">
        <v>169</v>
      </c>
      <c r="CA58" s="4">
        <v>24.25</v>
      </c>
      <c r="CB58" s="3">
        <f t="shared" si="22"/>
        <v>5.0000000000000001E-3</v>
      </c>
      <c r="CC58" s="4">
        <v>0.22500000000000001</v>
      </c>
      <c r="CD58" s="4">
        <v>897.5</v>
      </c>
      <c r="CE58" s="4" t="s">
        <v>157</v>
      </c>
      <c r="CF58" s="4">
        <v>15.25</v>
      </c>
      <c r="CG58" s="4">
        <v>2.875</v>
      </c>
      <c r="CH58" s="4"/>
      <c r="CI58" s="4" t="s">
        <v>157</v>
      </c>
      <c r="CJ58" s="4"/>
      <c r="CK58" s="4">
        <v>15.5</v>
      </c>
      <c r="CL58" s="4">
        <v>25</v>
      </c>
      <c r="CM58" s="4" t="s">
        <v>160</v>
      </c>
      <c r="CN58" s="4" t="s">
        <v>161</v>
      </c>
      <c r="CO58" s="4"/>
      <c r="CP58" s="4"/>
      <c r="CQ58" s="4"/>
      <c r="CR58" s="4"/>
      <c r="CS58" s="4"/>
      <c r="CT58" s="4"/>
      <c r="CU58" s="4" t="s">
        <v>170</v>
      </c>
      <c r="CV58" s="4"/>
      <c r="CW58" s="3" t="s">
        <v>180</v>
      </c>
      <c r="CX58" s="4"/>
      <c r="CY58" s="4"/>
      <c r="CZ58" s="4" t="s">
        <v>157</v>
      </c>
      <c r="DA58" s="4" t="s">
        <v>171</v>
      </c>
      <c r="DB58" s="4" t="s">
        <v>172</v>
      </c>
      <c r="DC58" s="4" t="s">
        <v>173</v>
      </c>
      <c r="DD58" s="4" t="s">
        <v>174</v>
      </c>
      <c r="DE58" s="4" t="s">
        <v>170</v>
      </c>
      <c r="DF58" s="4"/>
      <c r="DG58" s="4"/>
      <c r="DH58" s="4"/>
      <c r="DI58" s="4"/>
      <c r="DJ58" s="4"/>
      <c r="DK58" s="4" t="s">
        <v>162</v>
      </c>
      <c r="DL58" s="4"/>
      <c r="DM58" s="4"/>
      <c r="DN58" s="4"/>
      <c r="DO58" s="4" t="s">
        <v>175</v>
      </c>
      <c r="DP58" s="4"/>
      <c r="DQ58" s="4"/>
      <c r="DR58" s="4"/>
      <c r="DS58" s="4" t="s">
        <v>164</v>
      </c>
      <c r="DT58" s="4"/>
      <c r="DU58" s="3" t="s">
        <v>156</v>
      </c>
      <c r="DV58" s="3" t="s">
        <v>155</v>
      </c>
      <c r="DW58" s="4" t="s">
        <v>176</v>
      </c>
      <c r="DX58" s="4"/>
      <c r="DY58" s="4"/>
      <c r="DZ58" s="4"/>
      <c r="EA58" s="4"/>
      <c r="EB58" s="4"/>
      <c r="EC58" s="4"/>
      <c r="ED58" s="4"/>
      <c r="EE58" s="3" t="s">
        <v>154</v>
      </c>
      <c r="EF58" s="4"/>
      <c r="EG58" s="4"/>
      <c r="EH58" s="4"/>
      <c r="EI58" s="4"/>
      <c r="EJ58" s="4"/>
      <c r="EK58" s="4"/>
      <c r="EL58" s="4"/>
      <c r="EM58" s="4"/>
      <c r="EN58" s="3" t="s">
        <v>180</v>
      </c>
      <c r="EO58" s="4"/>
      <c r="EP58" s="4"/>
      <c r="EQ58" s="3" t="s">
        <v>180</v>
      </c>
      <c r="ER58" s="4" t="s">
        <v>164</v>
      </c>
      <c r="ES58" s="4" t="s">
        <v>165</v>
      </c>
      <c r="ET58" s="3">
        <f t="shared" si="3"/>
        <v>0</v>
      </c>
      <c r="EU58" s="4" t="s">
        <v>162</v>
      </c>
      <c r="EV58" s="4"/>
      <c r="EW58" s="4"/>
      <c r="EX58" s="4" t="s">
        <v>161</v>
      </c>
      <c r="EY58" s="4" t="s">
        <v>166</v>
      </c>
      <c r="EZ58" s="4"/>
      <c r="FA58" s="4" t="s">
        <v>157</v>
      </c>
      <c r="FB58" s="4"/>
      <c r="FC58" s="4"/>
      <c r="FD58" s="4"/>
      <c r="FE58" s="4"/>
      <c r="FF58" s="4"/>
      <c r="FG58" s="4"/>
      <c r="FH58" s="4"/>
      <c r="FI58" s="4">
        <v>0.66500000000000004</v>
      </c>
      <c r="FJ58" s="4">
        <v>9.7750000000000004</v>
      </c>
      <c r="FK58" s="4">
        <v>87.782499999999999</v>
      </c>
    </row>
    <row r="59" spans="1:167" x14ac:dyDescent="0.25">
      <c r="A59" s="13">
        <v>18413</v>
      </c>
      <c r="B59" s="13" t="s">
        <v>548</v>
      </c>
      <c r="C59" s="4" t="s">
        <v>235</v>
      </c>
      <c r="D59" s="4"/>
      <c r="E59" s="1" t="s">
        <v>830</v>
      </c>
      <c r="F59" s="1"/>
      <c r="G59" s="1"/>
      <c r="H59" s="1" t="s">
        <v>825</v>
      </c>
      <c r="I59" s="1" t="s">
        <v>826</v>
      </c>
      <c r="J59" s="9" t="s">
        <v>851</v>
      </c>
      <c r="K59" s="9" t="s">
        <v>852</v>
      </c>
      <c r="L59" s="10">
        <v>442295.4</v>
      </c>
      <c r="M59" s="10">
        <v>5114596.8</v>
      </c>
      <c r="N59" s="15" t="s">
        <v>831</v>
      </c>
      <c r="O59" s="15"/>
      <c r="P59" s="4">
        <v>330.7</v>
      </c>
      <c r="Q59" s="4">
        <v>1.75</v>
      </c>
      <c r="R59" s="3">
        <v>680</v>
      </c>
      <c r="S59" s="4">
        <v>0</v>
      </c>
      <c r="T59" s="4">
        <v>0.39500000000000002</v>
      </c>
      <c r="U59" s="4">
        <v>7.6</v>
      </c>
      <c r="V59" s="4">
        <v>195.75</v>
      </c>
      <c r="W59" s="4"/>
      <c r="X59" s="4">
        <v>14.55</v>
      </c>
      <c r="Y59" s="4">
        <v>342.05</v>
      </c>
      <c r="Z59" s="4">
        <v>0.17574999999999999</v>
      </c>
      <c r="AA59" s="3">
        <f t="shared" si="0"/>
        <v>0.225961775</v>
      </c>
      <c r="AB59" s="4">
        <v>1.0607500000000001</v>
      </c>
      <c r="AC59" s="4">
        <v>0.88787499999999997</v>
      </c>
      <c r="AD59" s="3">
        <f t="shared" si="1"/>
        <v>3.9320432250000001</v>
      </c>
      <c r="AE59" s="4">
        <f>0.5*0.015</f>
        <v>7.4999999999999997E-3</v>
      </c>
      <c r="AF59" s="3">
        <f t="shared" si="18"/>
        <v>2.4642749999999998E-2</v>
      </c>
      <c r="AG59" s="4">
        <v>0.61924999999999997</v>
      </c>
      <c r="AH59" s="3">
        <f t="shared" si="20"/>
        <v>5.0000000000000001E-3</v>
      </c>
      <c r="AI59" s="4"/>
      <c r="AJ59" s="4">
        <v>1.6645000000000001</v>
      </c>
      <c r="AK59" s="3">
        <v>1.9125E-2</v>
      </c>
      <c r="AL59" s="4">
        <v>3.585</v>
      </c>
      <c r="AM59" s="4"/>
      <c r="AN59" s="4"/>
      <c r="AO59" s="4"/>
      <c r="AP59" s="4">
        <v>403.47500000000002</v>
      </c>
      <c r="AQ59" s="4">
        <v>71.825000000000003</v>
      </c>
      <c r="AR59" s="4">
        <v>1.09375</v>
      </c>
      <c r="AS59" s="3">
        <v>5.2750000000000004</v>
      </c>
      <c r="AT59" s="4">
        <v>39.662500000000001</v>
      </c>
      <c r="AU59" s="4">
        <v>5.1154999999999999</v>
      </c>
      <c r="AV59" s="4"/>
      <c r="AW59" s="3">
        <v>12.293749999999999</v>
      </c>
      <c r="AX59" s="4"/>
      <c r="AY59" s="4"/>
      <c r="AZ59" s="4"/>
      <c r="BA59" s="3">
        <f t="shared" si="23"/>
        <v>0.5</v>
      </c>
      <c r="BB59" s="4"/>
      <c r="BC59" s="4">
        <v>0.29749999999999999</v>
      </c>
      <c r="BD59" s="4"/>
      <c r="BE59" s="4"/>
      <c r="BF59" s="4"/>
      <c r="BG59" s="4"/>
      <c r="BH59" s="4"/>
      <c r="BI59" s="4"/>
      <c r="BJ59" s="4">
        <v>172</v>
      </c>
      <c r="BK59" s="4"/>
      <c r="BL59" s="3">
        <f t="shared" si="21"/>
        <v>5.0000000000000001E-3</v>
      </c>
      <c r="BM59" s="4"/>
      <c r="BN59" s="4" t="s">
        <v>157</v>
      </c>
      <c r="BO59" s="4"/>
      <c r="BP59" s="4">
        <v>1.125</v>
      </c>
      <c r="BQ59" s="4"/>
      <c r="BR59" s="4">
        <v>1.25</v>
      </c>
      <c r="BS59" s="4"/>
      <c r="BT59" s="3">
        <f t="shared" si="24"/>
        <v>5.0000000000000001E-3</v>
      </c>
      <c r="BU59" s="4"/>
      <c r="BV59" s="4"/>
      <c r="BW59" s="4"/>
      <c r="BX59" s="4"/>
      <c r="BY59" s="4"/>
      <c r="BZ59" s="4" t="s">
        <v>169</v>
      </c>
      <c r="CA59" s="4"/>
      <c r="CB59" s="3">
        <f t="shared" si="22"/>
        <v>5.0000000000000001E-3</v>
      </c>
      <c r="CC59" s="4"/>
      <c r="CD59" s="4">
        <v>175.375</v>
      </c>
      <c r="CE59" s="4">
        <v>32.75</v>
      </c>
      <c r="CF59" s="4" t="s">
        <v>157</v>
      </c>
      <c r="CG59" s="4"/>
      <c r="CH59" s="4"/>
      <c r="CI59" s="4" t="s">
        <v>157</v>
      </c>
      <c r="CJ59" s="4"/>
      <c r="CK59" s="4">
        <v>5.375</v>
      </c>
      <c r="CL59" s="4">
        <v>80</v>
      </c>
      <c r="CM59" s="4" t="s">
        <v>160</v>
      </c>
      <c r="CN59" s="4" t="s">
        <v>161</v>
      </c>
      <c r="CO59" s="4"/>
      <c r="CP59" s="4"/>
      <c r="CQ59" s="4"/>
      <c r="CR59" s="4"/>
      <c r="CS59" s="4"/>
      <c r="CT59" s="4"/>
      <c r="CU59" s="4"/>
      <c r="CV59" s="4"/>
      <c r="CW59" s="3" t="s">
        <v>180</v>
      </c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 t="s">
        <v>162</v>
      </c>
      <c r="DL59" s="4"/>
      <c r="DM59" s="4"/>
      <c r="DN59" s="4"/>
      <c r="DO59" s="4"/>
      <c r="DP59" s="4"/>
      <c r="DQ59" s="4"/>
      <c r="DR59" s="4"/>
      <c r="DS59" s="4" t="s">
        <v>164</v>
      </c>
      <c r="DT59" s="4"/>
      <c r="DU59" s="3" t="s">
        <v>156</v>
      </c>
      <c r="DV59" s="3" t="s">
        <v>155</v>
      </c>
      <c r="DW59" s="4"/>
      <c r="DX59" s="4"/>
      <c r="DY59" s="4"/>
      <c r="DZ59" s="4"/>
      <c r="EA59" s="4"/>
      <c r="EB59" s="4"/>
      <c r="EC59" s="4"/>
      <c r="ED59" s="4"/>
      <c r="EE59" s="3" t="s">
        <v>154</v>
      </c>
      <c r="EF59" s="4"/>
      <c r="EG59" s="4"/>
      <c r="EH59" s="4"/>
      <c r="EI59" s="4"/>
      <c r="EJ59" s="4"/>
      <c r="EK59" s="4"/>
      <c r="EL59" s="4"/>
      <c r="EM59" s="4"/>
      <c r="EN59" s="3" t="s">
        <v>180</v>
      </c>
      <c r="EO59" s="4"/>
      <c r="EP59" s="4"/>
      <c r="EQ59" s="3" t="s">
        <v>180</v>
      </c>
      <c r="ER59" s="4" t="s">
        <v>164</v>
      </c>
      <c r="ES59" s="4" t="s">
        <v>165</v>
      </c>
      <c r="ET59" s="3">
        <f t="shared" si="3"/>
        <v>0</v>
      </c>
      <c r="EU59" s="4" t="s">
        <v>162</v>
      </c>
      <c r="EV59" s="4"/>
      <c r="EW59" s="4"/>
      <c r="EX59" s="4"/>
      <c r="EY59" s="4" t="s">
        <v>166</v>
      </c>
      <c r="EZ59" s="4"/>
      <c r="FA59" s="4"/>
      <c r="FB59" s="4"/>
      <c r="FC59" s="4"/>
      <c r="FD59" s="4"/>
      <c r="FE59" s="4"/>
      <c r="FF59" s="4"/>
      <c r="FG59" s="4"/>
      <c r="FH59" s="4"/>
      <c r="FI59" s="4" t="s">
        <v>181</v>
      </c>
      <c r="FJ59" s="4">
        <v>8.6</v>
      </c>
      <c r="FK59" s="4">
        <v>84.617500000000007</v>
      </c>
    </row>
    <row r="60" spans="1:167" x14ac:dyDescent="0.25">
      <c r="A60" s="13">
        <v>18414</v>
      </c>
      <c r="B60" s="13" t="s">
        <v>549</v>
      </c>
      <c r="C60" s="4" t="s">
        <v>550</v>
      </c>
      <c r="D60" s="4"/>
      <c r="E60" s="1" t="s">
        <v>829</v>
      </c>
      <c r="F60" s="1"/>
      <c r="G60" s="1"/>
      <c r="H60" s="1" t="s">
        <v>825</v>
      </c>
      <c r="I60" s="1" t="s">
        <v>826</v>
      </c>
      <c r="J60" s="9" t="s">
        <v>851</v>
      </c>
      <c r="K60" s="9" t="s">
        <v>852</v>
      </c>
      <c r="L60" s="10">
        <v>473489.79</v>
      </c>
      <c r="M60" s="10">
        <v>5093885.88</v>
      </c>
      <c r="N60" s="15" t="s">
        <v>831</v>
      </c>
      <c r="O60" s="15" t="s">
        <v>831</v>
      </c>
      <c r="P60" s="4">
        <v>249.86666700000001</v>
      </c>
      <c r="Q60" s="4">
        <v>3.1666669999999999</v>
      </c>
      <c r="R60" s="3">
        <v>511.66666700000002</v>
      </c>
      <c r="S60" s="4">
        <v>0</v>
      </c>
      <c r="T60" s="4">
        <v>2.6675</v>
      </c>
      <c r="U60" s="4">
        <v>7.516667</v>
      </c>
      <c r="V60" s="4">
        <v>243.83333300000001</v>
      </c>
      <c r="W60" s="4"/>
      <c r="X60" s="4">
        <v>13.8</v>
      </c>
      <c r="Y60" s="4">
        <v>256.48333300000002</v>
      </c>
      <c r="Z60" s="4">
        <v>0.106125</v>
      </c>
      <c r="AA60" s="3">
        <f t="shared" si="0"/>
        <v>0.13644491250000002</v>
      </c>
      <c r="AB60" s="4">
        <v>0.58199999999999996</v>
      </c>
      <c r="AC60" s="4">
        <v>0.46</v>
      </c>
      <c r="AD60" s="3">
        <f t="shared" si="1"/>
        <v>2.0371560000000004</v>
      </c>
      <c r="AE60" s="4">
        <v>2.1874999999999999E-2</v>
      </c>
      <c r="AF60" s="3">
        <f t="shared" si="18"/>
        <v>7.1874687499999992E-2</v>
      </c>
      <c r="AG60" s="4">
        <v>0.373</v>
      </c>
      <c r="AH60" s="3">
        <f t="shared" si="20"/>
        <v>5.0000000000000001E-3</v>
      </c>
      <c r="AI60" s="4"/>
      <c r="AJ60" s="4">
        <v>0.95499999999999996</v>
      </c>
      <c r="AK60" s="3">
        <v>6.875E-3</v>
      </c>
      <c r="AL60" s="4">
        <v>1.915</v>
      </c>
      <c r="AM60" s="4" t="s">
        <v>157</v>
      </c>
      <c r="AN60" s="4" t="s">
        <v>155</v>
      </c>
      <c r="AO60" s="4" t="s">
        <v>179</v>
      </c>
      <c r="AP60" s="4">
        <v>292.52499999999998</v>
      </c>
      <c r="AQ60" s="4">
        <v>87.1</v>
      </c>
      <c r="AR60" s="4" t="s">
        <v>157</v>
      </c>
      <c r="AS60" s="3">
        <v>2.8250000000000002</v>
      </c>
      <c r="AT60" s="4">
        <v>8.1844999999999999</v>
      </c>
      <c r="AU60" s="4">
        <v>1.4384999999999999</v>
      </c>
      <c r="AV60" s="4"/>
      <c r="AW60" s="3">
        <v>9.7249999999999996</v>
      </c>
      <c r="AX60" s="4" t="s">
        <v>169</v>
      </c>
      <c r="AY60" s="4" t="s">
        <v>169</v>
      </c>
      <c r="AZ60" s="4" t="s">
        <v>157</v>
      </c>
      <c r="BA60" s="3">
        <f t="shared" si="23"/>
        <v>0.5</v>
      </c>
      <c r="BB60" s="4" t="s">
        <v>157</v>
      </c>
      <c r="BC60" s="4">
        <v>0.27250000000000002</v>
      </c>
      <c r="BD60" s="4">
        <v>0.61250000000000004</v>
      </c>
      <c r="BE60" s="4"/>
      <c r="BF60" s="4"/>
      <c r="BG60" s="4"/>
      <c r="BH60" s="4"/>
      <c r="BI60" s="4">
        <v>16</v>
      </c>
      <c r="BJ60" s="4">
        <v>49.375</v>
      </c>
      <c r="BK60" s="4"/>
      <c r="BL60" s="3">
        <f t="shared" si="21"/>
        <v>5.0000000000000001E-3</v>
      </c>
      <c r="BM60" s="4">
        <v>0.03</v>
      </c>
      <c r="BN60" s="4" t="s">
        <v>157</v>
      </c>
      <c r="BO60" s="4">
        <v>12.25</v>
      </c>
      <c r="BP60" s="4" t="s">
        <v>157</v>
      </c>
      <c r="BQ60" s="4">
        <v>2.375</v>
      </c>
      <c r="BR60" s="4" t="s">
        <v>157</v>
      </c>
      <c r="BS60" s="4">
        <v>3.75</v>
      </c>
      <c r="BT60" s="3">
        <f t="shared" si="24"/>
        <v>5.0000000000000001E-3</v>
      </c>
      <c r="BU60" s="4">
        <v>0.55000000000000004</v>
      </c>
      <c r="BV60" s="4"/>
      <c r="BW60" s="4" t="s">
        <v>157</v>
      </c>
      <c r="BX60" s="4">
        <v>0.68725000000000003</v>
      </c>
      <c r="BY60" s="4"/>
      <c r="BZ60" s="4" t="s">
        <v>169</v>
      </c>
      <c r="CA60" s="4">
        <v>48.75</v>
      </c>
      <c r="CB60" s="3">
        <f t="shared" si="22"/>
        <v>5.0000000000000001E-3</v>
      </c>
      <c r="CC60" s="4">
        <v>0.22750000000000001</v>
      </c>
      <c r="CD60" s="4">
        <v>23.583333</v>
      </c>
      <c r="CE60" s="4">
        <v>8.8333329999999997</v>
      </c>
      <c r="CF60" s="4">
        <v>55.916666999999997</v>
      </c>
      <c r="CG60" s="4">
        <v>1.3333330000000001</v>
      </c>
      <c r="CH60" s="4"/>
      <c r="CI60" s="4">
        <v>5.4166670000000003</v>
      </c>
      <c r="CJ60" s="4"/>
      <c r="CK60" s="4">
        <v>60.916666999999997</v>
      </c>
      <c r="CL60" s="4">
        <v>50</v>
      </c>
      <c r="CM60" s="4" t="s">
        <v>160</v>
      </c>
      <c r="CN60" s="4" t="s">
        <v>161</v>
      </c>
      <c r="CO60" s="4"/>
      <c r="CP60" s="4"/>
      <c r="CQ60" s="4"/>
      <c r="CR60" s="4"/>
      <c r="CS60" s="4"/>
      <c r="CT60" s="4"/>
      <c r="CU60" s="4" t="s">
        <v>170</v>
      </c>
      <c r="CV60" s="4"/>
      <c r="CW60" s="3" t="s">
        <v>180</v>
      </c>
      <c r="CX60" s="4"/>
      <c r="CY60" s="4"/>
      <c r="CZ60" s="4" t="s">
        <v>157</v>
      </c>
      <c r="DA60" s="4" t="s">
        <v>171</v>
      </c>
      <c r="DB60" s="4" t="s">
        <v>172</v>
      </c>
      <c r="DC60" s="4" t="s">
        <v>173</v>
      </c>
      <c r="DD60" s="4" t="s">
        <v>174</v>
      </c>
      <c r="DE60" s="4" t="s">
        <v>170</v>
      </c>
      <c r="DF60" s="4"/>
      <c r="DG60" s="4"/>
      <c r="DH60" s="4"/>
      <c r="DI60" s="4"/>
      <c r="DJ60" s="4"/>
      <c r="DK60" s="4" t="s">
        <v>162</v>
      </c>
      <c r="DL60" s="4"/>
      <c r="DM60" s="4"/>
      <c r="DN60" s="4"/>
      <c r="DO60" s="4" t="s">
        <v>175</v>
      </c>
      <c r="DP60" s="4"/>
      <c r="DQ60" s="4"/>
      <c r="DR60" s="4"/>
      <c r="DS60" s="4" t="s">
        <v>164</v>
      </c>
      <c r="DT60" s="4"/>
      <c r="DU60" s="3" t="s">
        <v>156</v>
      </c>
      <c r="DV60" s="3" t="s">
        <v>155</v>
      </c>
      <c r="DW60" s="4" t="s">
        <v>176</v>
      </c>
      <c r="DX60" s="4"/>
      <c r="DY60" s="4"/>
      <c r="DZ60" s="4"/>
      <c r="EA60" s="4"/>
      <c r="EB60" s="4"/>
      <c r="EC60" s="4"/>
      <c r="ED60" s="4"/>
      <c r="EE60" s="3" t="s">
        <v>154</v>
      </c>
      <c r="EF60" s="4"/>
      <c r="EG60" s="4"/>
      <c r="EH60" s="4"/>
      <c r="EI60" s="4"/>
      <c r="EJ60" s="4"/>
      <c r="EK60" s="4"/>
      <c r="EL60" s="4"/>
      <c r="EM60" s="4"/>
      <c r="EN60" s="3" t="s">
        <v>180</v>
      </c>
      <c r="EO60" s="4"/>
      <c r="EP60" s="4"/>
      <c r="EQ60" s="3">
        <v>1.2999999999999999E-2</v>
      </c>
      <c r="ER60" s="4" t="s">
        <v>164</v>
      </c>
      <c r="ES60" s="4" t="s">
        <v>165</v>
      </c>
      <c r="ET60" s="3">
        <f t="shared" si="3"/>
        <v>0</v>
      </c>
      <c r="EU60" s="4" t="s">
        <v>162</v>
      </c>
      <c r="EV60" s="4"/>
      <c r="EW60" s="4"/>
      <c r="EX60" s="4" t="s">
        <v>161</v>
      </c>
      <c r="EY60" s="4" t="s">
        <v>166</v>
      </c>
      <c r="EZ60" s="4"/>
      <c r="FA60" s="4" t="s">
        <v>157</v>
      </c>
      <c r="FB60" s="4"/>
      <c r="FC60" s="4"/>
      <c r="FD60" s="4"/>
      <c r="FE60" s="4"/>
      <c r="FF60" s="4"/>
      <c r="FG60" s="4"/>
      <c r="FH60" s="4"/>
      <c r="FI60" s="4" t="s">
        <v>181</v>
      </c>
      <c r="FJ60" s="4">
        <v>9.516667</v>
      </c>
      <c r="FK60" s="4">
        <v>91.834999999999994</v>
      </c>
    </row>
    <row r="61" spans="1:167" x14ac:dyDescent="0.25">
      <c r="A61" s="13">
        <v>18415</v>
      </c>
      <c r="B61" s="13" t="s">
        <v>231</v>
      </c>
      <c r="C61" s="4" t="s">
        <v>232</v>
      </c>
      <c r="D61" s="4" t="s">
        <v>233</v>
      </c>
      <c r="E61" s="1" t="s">
        <v>829</v>
      </c>
      <c r="F61" s="1"/>
      <c r="G61" s="1"/>
      <c r="H61" s="1" t="s">
        <v>825</v>
      </c>
      <c r="I61" s="1" t="s">
        <v>826</v>
      </c>
      <c r="J61" s="9" t="s">
        <v>851</v>
      </c>
      <c r="K61" s="9" t="s">
        <v>852</v>
      </c>
      <c r="L61" s="10">
        <v>462245.28</v>
      </c>
      <c r="M61" s="10">
        <v>5114247.6500000004</v>
      </c>
      <c r="N61" s="15" t="s">
        <v>831</v>
      </c>
      <c r="O61" s="15"/>
      <c r="P61" s="4">
        <v>248.02500000000001</v>
      </c>
      <c r="Q61" s="4">
        <v>3.25</v>
      </c>
      <c r="R61" s="3">
        <v>564.5</v>
      </c>
      <c r="S61" s="4">
        <v>0</v>
      </c>
      <c r="T61" s="4">
        <v>0.87875000000000003</v>
      </c>
      <c r="U61" s="4">
        <v>7.6749999999999998</v>
      </c>
      <c r="V61" s="4">
        <v>211.5</v>
      </c>
      <c r="W61" s="4"/>
      <c r="X61" s="4">
        <v>12.15</v>
      </c>
      <c r="Y61" s="4">
        <v>316.14999999999998</v>
      </c>
      <c r="Z61" s="4">
        <f>0.5*0.003</f>
        <v>1.5E-3</v>
      </c>
      <c r="AA61" s="3">
        <f t="shared" si="0"/>
        <v>1.9285500000000002E-3</v>
      </c>
      <c r="AB61" s="4">
        <v>0.46500000000000002</v>
      </c>
      <c r="AC61" s="4">
        <v>0.46500000000000002</v>
      </c>
      <c r="AD61" s="3">
        <f t="shared" si="1"/>
        <v>2.0592990000000002</v>
      </c>
      <c r="AE61" s="4">
        <f>0.5*0.015</f>
        <v>7.4999999999999997E-3</v>
      </c>
      <c r="AF61" s="3">
        <f t="shared" si="18"/>
        <v>2.4642749999999998E-2</v>
      </c>
      <c r="AG61" s="4">
        <v>0.32824999999999999</v>
      </c>
      <c r="AH61" s="3">
        <f t="shared" si="20"/>
        <v>5.0000000000000001E-3</v>
      </c>
      <c r="AI61" s="4"/>
      <c r="AJ61" s="4">
        <v>0.79325000000000001</v>
      </c>
      <c r="AK61" s="3">
        <v>2.5874999999999999E-2</v>
      </c>
      <c r="AL61" s="4">
        <v>3.05</v>
      </c>
      <c r="AM61" s="4"/>
      <c r="AN61" s="4"/>
      <c r="AO61" s="4"/>
      <c r="AP61" s="4">
        <v>301.27499999999998</v>
      </c>
      <c r="AQ61" s="4">
        <v>112.25</v>
      </c>
      <c r="AR61" s="4" t="s">
        <v>157</v>
      </c>
      <c r="AS61" s="3">
        <v>2</v>
      </c>
      <c r="AT61" s="4">
        <v>8.6172500000000003</v>
      </c>
      <c r="AU61" s="4">
        <v>2.3730000000000002</v>
      </c>
      <c r="AV61" s="4"/>
      <c r="AW61" s="3">
        <v>18</v>
      </c>
      <c r="AX61" s="4"/>
      <c r="AY61" s="4"/>
      <c r="AZ61" s="4"/>
      <c r="BA61" s="3">
        <f t="shared" si="23"/>
        <v>0.5</v>
      </c>
      <c r="BB61" s="4"/>
      <c r="BC61" s="4">
        <v>0.13500000000000001</v>
      </c>
      <c r="BD61" s="4"/>
      <c r="BE61" s="4"/>
      <c r="BF61" s="4"/>
      <c r="BG61" s="4"/>
      <c r="BH61" s="4"/>
      <c r="BI61" s="4"/>
      <c r="BJ61" s="4" t="s">
        <v>157</v>
      </c>
      <c r="BK61" s="4"/>
      <c r="BL61" s="3">
        <f t="shared" si="21"/>
        <v>5.0000000000000001E-3</v>
      </c>
      <c r="BM61" s="4"/>
      <c r="BN61" s="4" t="s">
        <v>157</v>
      </c>
      <c r="BO61" s="4"/>
      <c r="BP61" s="4" t="s">
        <v>157</v>
      </c>
      <c r="BQ61" s="4"/>
      <c r="BR61" s="4" t="s">
        <v>157</v>
      </c>
      <c r="BS61" s="4"/>
      <c r="BT61" s="3">
        <f t="shared" si="24"/>
        <v>5.0000000000000001E-3</v>
      </c>
      <c r="BU61" s="4"/>
      <c r="BV61" s="4"/>
      <c r="BW61" s="4"/>
      <c r="BX61" s="4"/>
      <c r="BY61" s="4"/>
      <c r="BZ61" s="4" t="s">
        <v>169</v>
      </c>
      <c r="CA61" s="4"/>
      <c r="CB61" s="3">
        <f t="shared" si="22"/>
        <v>5.0000000000000001E-3</v>
      </c>
      <c r="CC61" s="4"/>
      <c r="CD61" s="12">
        <v>1345</v>
      </c>
      <c r="CE61" s="4">
        <v>347.625</v>
      </c>
      <c r="CF61" s="4">
        <v>151.25</v>
      </c>
      <c r="CG61" s="4"/>
      <c r="CH61" s="4"/>
      <c r="CI61" s="4">
        <v>5.375</v>
      </c>
      <c r="CJ61" s="4"/>
      <c r="CK61" s="4">
        <v>156.25</v>
      </c>
      <c r="CL61" s="4">
        <v>25</v>
      </c>
      <c r="CM61" s="4" t="s">
        <v>160</v>
      </c>
      <c r="CN61" s="4" t="s">
        <v>161</v>
      </c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 t="s">
        <v>162</v>
      </c>
      <c r="DL61" s="4"/>
      <c r="DM61" s="4"/>
      <c r="DN61" s="4"/>
      <c r="DO61" s="4"/>
      <c r="DP61" s="4"/>
      <c r="DQ61" s="4"/>
      <c r="DR61" s="4"/>
      <c r="DS61" s="4" t="s">
        <v>164</v>
      </c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 t="s">
        <v>164</v>
      </c>
      <c r="ES61" s="4" t="s">
        <v>165</v>
      </c>
      <c r="ET61" s="3">
        <f t="shared" si="3"/>
        <v>0</v>
      </c>
      <c r="EU61" s="4" t="s">
        <v>162</v>
      </c>
      <c r="EV61" s="4"/>
      <c r="EW61" s="4"/>
      <c r="EX61" s="4"/>
      <c r="EY61" s="4" t="s">
        <v>166</v>
      </c>
      <c r="EZ61" s="4"/>
      <c r="FA61" s="4"/>
      <c r="FB61" s="4"/>
      <c r="FC61" s="4"/>
      <c r="FD61" s="4"/>
      <c r="FE61" s="4"/>
      <c r="FF61" s="4"/>
      <c r="FG61" s="4"/>
      <c r="FH61" s="4"/>
      <c r="FI61" s="4" t="s">
        <v>181</v>
      </c>
      <c r="FJ61" s="4">
        <v>9.5500000000000007</v>
      </c>
      <c r="FK61" s="4">
        <v>89.03</v>
      </c>
    </row>
    <row r="62" spans="1:167" x14ac:dyDescent="0.25">
      <c r="A62" s="13">
        <v>18416</v>
      </c>
      <c r="B62" s="13" t="s">
        <v>234</v>
      </c>
      <c r="C62" s="4" t="s">
        <v>235</v>
      </c>
      <c r="D62" s="4"/>
      <c r="E62" s="1" t="s">
        <v>830</v>
      </c>
      <c r="F62" s="1"/>
      <c r="G62" s="1"/>
      <c r="H62" s="1" t="s">
        <v>825</v>
      </c>
      <c r="I62" s="1" t="s">
        <v>826</v>
      </c>
      <c r="J62" s="9" t="s">
        <v>851</v>
      </c>
      <c r="K62" s="9" t="s">
        <v>852</v>
      </c>
      <c r="L62" s="10">
        <v>442375.92</v>
      </c>
      <c r="M62" s="10">
        <v>5114535.2</v>
      </c>
      <c r="N62" s="15" t="s">
        <v>831</v>
      </c>
      <c r="O62" s="15"/>
      <c r="P62" s="4">
        <v>292.64999999999998</v>
      </c>
      <c r="Q62" s="4">
        <v>1.25</v>
      </c>
      <c r="R62" s="3">
        <v>640.5</v>
      </c>
      <c r="S62" s="4">
        <v>0</v>
      </c>
      <c r="T62" s="4" t="s">
        <v>179</v>
      </c>
      <c r="U62" s="4">
        <v>7.55</v>
      </c>
      <c r="V62" s="4">
        <v>202.75</v>
      </c>
      <c r="W62" s="4"/>
      <c r="X62" s="4">
        <v>17.25</v>
      </c>
      <c r="Y62" s="4">
        <v>297.07499999999999</v>
      </c>
      <c r="Z62" s="4">
        <v>2.4500000000000001E-2</v>
      </c>
      <c r="AA62" s="3">
        <f t="shared" si="0"/>
        <v>3.1499650000000004E-2</v>
      </c>
      <c r="AB62" s="4">
        <v>1.08125</v>
      </c>
      <c r="AC62" s="4">
        <v>1.0575000000000001</v>
      </c>
      <c r="AD62" s="3">
        <f t="shared" si="1"/>
        <v>4.6832445000000007</v>
      </c>
      <c r="AE62" s="4">
        <f>0.5*0.015</f>
        <v>7.4999999999999997E-3</v>
      </c>
      <c r="AF62" s="3">
        <f t="shared" si="18"/>
        <v>2.4642749999999998E-2</v>
      </c>
      <c r="AG62" s="4">
        <v>0.41375000000000001</v>
      </c>
      <c r="AH62" s="3">
        <f t="shared" si="20"/>
        <v>5.0000000000000001E-3</v>
      </c>
      <c r="AI62" s="4"/>
      <c r="AJ62" s="4">
        <v>1.4950000000000001</v>
      </c>
      <c r="AK62" s="3">
        <v>5.3749999999999996E-3</v>
      </c>
      <c r="AL62" s="4">
        <v>3.7050000000000001</v>
      </c>
      <c r="AM62" s="4" t="s">
        <v>157</v>
      </c>
      <c r="AN62" s="4" t="s">
        <v>155</v>
      </c>
      <c r="AO62" s="4" t="s">
        <v>179</v>
      </c>
      <c r="AP62" s="4">
        <v>356.55</v>
      </c>
      <c r="AQ62" s="4">
        <v>65.424999999999997</v>
      </c>
      <c r="AR62" s="4" t="s">
        <v>157</v>
      </c>
      <c r="AS62" s="3">
        <v>5.9749999999999996</v>
      </c>
      <c r="AT62" s="4">
        <v>39.265000000000001</v>
      </c>
      <c r="AU62" s="4">
        <v>1.504</v>
      </c>
      <c r="AV62" s="4"/>
      <c r="AW62" s="3">
        <v>19.25</v>
      </c>
      <c r="AX62" s="4" t="s">
        <v>169</v>
      </c>
      <c r="AY62" s="4">
        <v>19.25</v>
      </c>
      <c r="AZ62" s="4" t="s">
        <v>157</v>
      </c>
      <c r="BA62" s="3">
        <f t="shared" si="23"/>
        <v>0.5</v>
      </c>
      <c r="BB62" s="4" t="s">
        <v>157</v>
      </c>
      <c r="BC62" s="4">
        <v>0.46250000000000002</v>
      </c>
      <c r="BD62" s="4">
        <v>2.7749999999999999</v>
      </c>
      <c r="BE62" s="4"/>
      <c r="BF62" s="4"/>
      <c r="BG62" s="4"/>
      <c r="BH62" s="4"/>
      <c r="BI62" s="4">
        <v>16.25</v>
      </c>
      <c r="BJ62" s="4">
        <v>35.75</v>
      </c>
      <c r="BK62" s="4"/>
      <c r="BL62" s="3">
        <f t="shared" si="21"/>
        <v>5.0000000000000001E-3</v>
      </c>
      <c r="BM62" s="4" t="s">
        <v>155</v>
      </c>
      <c r="BN62" s="4" t="s">
        <v>157</v>
      </c>
      <c r="BO62" s="4">
        <v>5.125</v>
      </c>
      <c r="BP62" s="4">
        <v>1.125</v>
      </c>
      <c r="BQ62" s="4">
        <v>2.25</v>
      </c>
      <c r="BR62" s="4">
        <v>3.75</v>
      </c>
      <c r="BS62" s="4">
        <v>6.5</v>
      </c>
      <c r="BT62" s="3">
        <f t="shared" si="24"/>
        <v>5.0000000000000001E-3</v>
      </c>
      <c r="BU62" s="4" t="s">
        <v>159</v>
      </c>
      <c r="BV62" s="4"/>
      <c r="BW62" s="4">
        <v>1.75</v>
      </c>
      <c r="BX62" s="4">
        <v>0.12175</v>
      </c>
      <c r="BY62" s="4"/>
      <c r="BZ62" s="4" t="s">
        <v>169</v>
      </c>
      <c r="CA62" s="4">
        <v>35.25</v>
      </c>
      <c r="CB62" s="3">
        <f t="shared" si="22"/>
        <v>5.0000000000000001E-3</v>
      </c>
      <c r="CC62" s="4">
        <v>0.10249999999999999</v>
      </c>
      <c r="CD62" s="4">
        <v>37.875</v>
      </c>
      <c r="CE62" s="4">
        <v>12.875</v>
      </c>
      <c r="CF62" s="4">
        <v>15.375</v>
      </c>
      <c r="CG62" s="4" t="s">
        <v>157</v>
      </c>
      <c r="CH62" s="4"/>
      <c r="CI62" s="4" t="s">
        <v>157</v>
      </c>
      <c r="CJ62" s="4"/>
      <c r="CK62" s="4">
        <v>15.375</v>
      </c>
      <c r="CL62" s="4">
        <v>25</v>
      </c>
      <c r="CM62" s="4" t="s">
        <v>160</v>
      </c>
      <c r="CN62" s="4" t="s">
        <v>161</v>
      </c>
      <c r="CO62" s="4"/>
      <c r="CP62" s="4"/>
      <c r="CQ62" s="4"/>
      <c r="CR62" s="4"/>
      <c r="CS62" s="4"/>
      <c r="CT62" s="4"/>
      <c r="CU62" s="4" t="s">
        <v>170</v>
      </c>
      <c r="CV62" s="4"/>
      <c r="CW62" s="4"/>
      <c r="CX62" s="4"/>
      <c r="CY62" s="4"/>
      <c r="CZ62" s="4" t="s">
        <v>157</v>
      </c>
      <c r="DA62" s="4" t="s">
        <v>171</v>
      </c>
      <c r="DB62" s="4" t="s">
        <v>172</v>
      </c>
      <c r="DC62" s="4" t="s">
        <v>173</v>
      </c>
      <c r="DD62" s="4" t="s">
        <v>174</v>
      </c>
      <c r="DE62" s="4" t="s">
        <v>170</v>
      </c>
      <c r="DF62" s="4"/>
      <c r="DG62" s="4"/>
      <c r="DH62" s="4"/>
      <c r="DI62" s="4"/>
      <c r="DJ62" s="4"/>
      <c r="DK62" s="4" t="s">
        <v>162</v>
      </c>
      <c r="DL62" s="4"/>
      <c r="DM62" s="4"/>
      <c r="DN62" s="4"/>
      <c r="DO62" s="4" t="s">
        <v>175</v>
      </c>
      <c r="DP62" s="4"/>
      <c r="DQ62" s="4"/>
      <c r="DR62" s="4"/>
      <c r="DS62" s="4" t="s">
        <v>164</v>
      </c>
      <c r="DT62" s="4"/>
      <c r="DU62" s="4"/>
      <c r="DV62" s="4"/>
      <c r="DW62" s="4" t="s">
        <v>176</v>
      </c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 t="s">
        <v>164</v>
      </c>
      <c r="ES62" s="4" t="s">
        <v>165</v>
      </c>
      <c r="ET62" s="3">
        <f t="shared" si="3"/>
        <v>0</v>
      </c>
      <c r="EU62" s="4" t="s">
        <v>162</v>
      </c>
      <c r="EV62" s="4"/>
      <c r="EW62" s="4"/>
      <c r="EX62" s="4" t="s">
        <v>161</v>
      </c>
      <c r="EY62" s="4" t="s">
        <v>166</v>
      </c>
      <c r="EZ62" s="4"/>
      <c r="FA62" s="4" t="s">
        <v>157</v>
      </c>
      <c r="FB62" s="4"/>
      <c r="FC62" s="4"/>
      <c r="FD62" s="4"/>
      <c r="FE62" s="4"/>
      <c r="FF62" s="4"/>
      <c r="FG62" s="4"/>
      <c r="FH62" s="4"/>
      <c r="FI62" s="4" t="s">
        <v>181</v>
      </c>
      <c r="FJ62" s="4">
        <v>8.4749999999999996</v>
      </c>
      <c r="FK62" s="4">
        <v>88.35</v>
      </c>
    </row>
    <row r="63" spans="1:167" x14ac:dyDescent="0.25">
      <c r="A63" s="13">
        <v>18417</v>
      </c>
      <c r="B63" s="13" t="s">
        <v>551</v>
      </c>
      <c r="C63" s="4" t="s">
        <v>547</v>
      </c>
      <c r="D63" s="4"/>
      <c r="E63" s="1" t="s">
        <v>829</v>
      </c>
      <c r="F63" s="1"/>
      <c r="G63" s="1"/>
      <c r="H63" s="1" t="s">
        <v>825</v>
      </c>
      <c r="I63" s="1" t="s">
        <v>826</v>
      </c>
      <c r="J63" s="9" t="s">
        <v>851</v>
      </c>
      <c r="K63" s="9" t="s">
        <v>852</v>
      </c>
      <c r="L63" s="10">
        <v>473420.95</v>
      </c>
      <c r="M63" s="10">
        <v>5111314.08</v>
      </c>
      <c r="N63" s="15" t="s">
        <v>831</v>
      </c>
      <c r="O63" s="15" t="s">
        <v>831</v>
      </c>
      <c r="P63" s="4">
        <v>213.36666700000001</v>
      </c>
      <c r="Q63" s="4">
        <v>1.1666669999999999</v>
      </c>
      <c r="R63" s="3">
        <v>452.5</v>
      </c>
      <c r="S63" s="4">
        <v>0</v>
      </c>
      <c r="T63" s="4">
        <v>0.99750000000000005</v>
      </c>
      <c r="U63" s="4">
        <v>7.8</v>
      </c>
      <c r="V63" s="4">
        <v>226.5</v>
      </c>
      <c r="W63" s="4"/>
      <c r="X63" s="4">
        <v>13.766667</v>
      </c>
      <c r="Y63" s="4">
        <v>221.38333299999999</v>
      </c>
      <c r="Z63" s="4">
        <v>4.2500000000000003E-2</v>
      </c>
      <c r="AA63" s="3">
        <f t="shared" si="0"/>
        <v>5.4642250000000003E-2</v>
      </c>
      <c r="AB63" s="4">
        <v>0.66925000000000001</v>
      </c>
      <c r="AC63" s="4">
        <v>0.62749999999999995</v>
      </c>
      <c r="AD63" s="3">
        <f t="shared" si="1"/>
        <v>2.7789465</v>
      </c>
      <c r="AE63" s="4">
        <f>0.5*0.015</f>
        <v>7.4999999999999997E-3</v>
      </c>
      <c r="AF63" s="3">
        <f t="shared" si="18"/>
        <v>2.4642749999999998E-2</v>
      </c>
      <c r="AG63" s="4">
        <v>0.17599999999999999</v>
      </c>
      <c r="AH63" s="3">
        <f t="shared" si="20"/>
        <v>5.0000000000000001E-3</v>
      </c>
      <c r="AI63" s="4"/>
      <c r="AJ63" s="4">
        <v>0.83725000000000005</v>
      </c>
      <c r="AK63" s="3" t="s">
        <v>156</v>
      </c>
      <c r="AL63" s="4">
        <v>2.2749999999999999</v>
      </c>
      <c r="AM63" s="4"/>
      <c r="AN63" s="4"/>
      <c r="AO63" s="4"/>
      <c r="AP63" s="4">
        <v>291.89999999999998</v>
      </c>
      <c r="AQ63" s="4">
        <v>54.424999999999997</v>
      </c>
      <c r="AR63" s="4" t="s">
        <v>157</v>
      </c>
      <c r="AS63" s="3">
        <v>1.575</v>
      </c>
      <c r="AT63" s="4">
        <v>24.807500000000001</v>
      </c>
      <c r="AU63" s="4">
        <v>1.4495</v>
      </c>
      <c r="AV63" s="4"/>
      <c r="AW63" s="3">
        <v>10.074999999999999</v>
      </c>
      <c r="AX63" s="4"/>
      <c r="AY63" s="4"/>
      <c r="AZ63" s="4"/>
      <c r="BA63" s="3">
        <f t="shared" si="23"/>
        <v>0.5</v>
      </c>
      <c r="BB63" s="4"/>
      <c r="BC63" s="4">
        <v>0.19</v>
      </c>
      <c r="BD63" s="4"/>
      <c r="BE63" s="4"/>
      <c r="BF63" s="4"/>
      <c r="BG63" s="4"/>
      <c r="BH63" s="4"/>
      <c r="BI63" s="4"/>
      <c r="BJ63" s="4">
        <v>1.375</v>
      </c>
      <c r="BK63" s="4"/>
      <c r="BL63" s="3">
        <f t="shared" si="21"/>
        <v>5.0000000000000001E-3</v>
      </c>
      <c r="BM63" s="4"/>
      <c r="BN63" s="4" t="s">
        <v>157</v>
      </c>
      <c r="BO63" s="4"/>
      <c r="BP63" s="4" t="s">
        <v>157</v>
      </c>
      <c r="BQ63" s="4"/>
      <c r="BR63" s="4" t="s">
        <v>157</v>
      </c>
      <c r="BS63" s="4"/>
      <c r="BT63" s="3">
        <f t="shared" si="24"/>
        <v>5.0000000000000001E-3</v>
      </c>
      <c r="BU63" s="4"/>
      <c r="BV63" s="4"/>
      <c r="BW63" s="4"/>
      <c r="BX63" s="4"/>
      <c r="BY63" s="4"/>
      <c r="BZ63" s="4" t="s">
        <v>169</v>
      </c>
      <c r="CA63" s="4"/>
      <c r="CB63" s="3">
        <f t="shared" si="22"/>
        <v>5.0000000000000001E-3</v>
      </c>
      <c r="CC63" s="4"/>
      <c r="CD63" s="4">
        <v>80.333332999999996</v>
      </c>
      <c r="CE63" s="4">
        <v>3.75</v>
      </c>
      <c r="CF63" s="4">
        <v>2.8333330000000001</v>
      </c>
      <c r="CG63" s="4"/>
      <c r="CH63" s="4"/>
      <c r="CI63" s="4" t="s">
        <v>157</v>
      </c>
      <c r="CJ63" s="4"/>
      <c r="CK63" s="4">
        <v>2.8333330000000001</v>
      </c>
      <c r="CL63" s="4">
        <v>50</v>
      </c>
      <c r="CM63" s="4" t="s">
        <v>160</v>
      </c>
      <c r="CN63" s="4" t="s">
        <v>161</v>
      </c>
      <c r="CO63" s="4"/>
      <c r="CP63" s="4"/>
      <c r="CQ63" s="4"/>
      <c r="CR63" s="4"/>
      <c r="CS63" s="4"/>
      <c r="CT63" s="4"/>
      <c r="CU63" s="4"/>
      <c r="CV63" s="4"/>
      <c r="CW63" s="3" t="s">
        <v>180</v>
      </c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 t="s">
        <v>162</v>
      </c>
      <c r="DL63" s="4"/>
      <c r="DM63" s="4"/>
      <c r="DN63" s="4"/>
      <c r="DO63" s="4"/>
      <c r="DP63" s="4"/>
      <c r="DQ63" s="4"/>
      <c r="DR63" s="4"/>
      <c r="DS63" s="4" t="s">
        <v>164</v>
      </c>
      <c r="DT63" s="4"/>
      <c r="DU63" s="3" t="s">
        <v>156</v>
      </c>
      <c r="DV63" s="3" t="s">
        <v>155</v>
      </c>
      <c r="DW63" s="4"/>
      <c r="DX63" s="4"/>
      <c r="DY63" s="4"/>
      <c r="DZ63" s="4"/>
      <c r="EA63" s="4"/>
      <c r="EB63" s="4"/>
      <c r="EC63" s="4"/>
      <c r="ED63" s="4"/>
      <c r="EE63" s="3" t="s">
        <v>154</v>
      </c>
      <c r="EF63" s="4"/>
      <c r="EG63" s="4"/>
      <c r="EH63" s="4"/>
      <c r="EI63" s="4"/>
      <c r="EJ63" s="4"/>
      <c r="EK63" s="4"/>
      <c r="EL63" s="4"/>
      <c r="EM63" s="4"/>
      <c r="EN63" s="3" t="s">
        <v>180</v>
      </c>
      <c r="EO63" s="4"/>
      <c r="EP63" s="4"/>
      <c r="EQ63" s="3" t="s">
        <v>180</v>
      </c>
      <c r="ER63" s="4" t="s">
        <v>164</v>
      </c>
      <c r="ES63" s="4" t="s">
        <v>165</v>
      </c>
      <c r="ET63" s="3">
        <f t="shared" si="3"/>
        <v>0</v>
      </c>
      <c r="EU63" s="4" t="s">
        <v>162</v>
      </c>
      <c r="EV63" s="4"/>
      <c r="EW63" s="4"/>
      <c r="EX63" s="4"/>
      <c r="EY63" s="4" t="s">
        <v>166</v>
      </c>
      <c r="EZ63" s="4"/>
      <c r="FA63" s="4"/>
      <c r="FB63" s="4"/>
      <c r="FC63" s="4"/>
      <c r="FD63" s="4"/>
      <c r="FE63" s="4"/>
      <c r="FF63" s="4"/>
      <c r="FG63" s="4"/>
      <c r="FH63" s="4"/>
      <c r="FI63" s="4" t="s">
        <v>181</v>
      </c>
      <c r="FJ63" s="4">
        <v>9.0500000000000007</v>
      </c>
      <c r="FK63" s="4">
        <v>87.37</v>
      </c>
    </row>
    <row r="64" spans="1:167" x14ac:dyDescent="0.25">
      <c r="A64" s="13">
        <v>18418</v>
      </c>
      <c r="B64" s="13" t="s">
        <v>552</v>
      </c>
      <c r="C64" s="4" t="s">
        <v>230</v>
      </c>
      <c r="D64" s="4"/>
      <c r="E64" s="1" t="s">
        <v>829</v>
      </c>
      <c r="F64" s="1"/>
      <c r="G64" s="1"/>
      <c r="H64" s="1" t="s">
        <v>825</v>
      </c>
      <c r="I64" s="1" t="s">
        <v>826</v>
      </c>
      <c r="J64" s="9" t="s">
        <v>851</v>
      </c>
      <c r="K64" s="9" t="s">
        <v>852</v>
      </c>
      <c r="L64" s="10">
        <v>451835.56</v>
      </c>
      <c r="M64" s="10">
        <v>5115783.42</v>
      </c>
      <c r="N64" s="15" t="s">
        <v>831</v>
      </c>
      <c r="O64" s="15"/>
      <c r="P64" s="4">
        <v>242.8</v>
      </c>
      <c r="Q64" s="4">
        <v>2.125</v>
      </c>
      <c r="R64" s="3">
        <v>482.25</v>
      </c>
      <c r="S64" s="4">
        <v>0</v>
      </c>
      <c r="T64" s="4">
        <v>0.43</v>
      </c>
      <c r="U64" s="4">
        <v>7.8</v>
      </c>
      <c r="V64" s="4">
        <v>201.25</v>
      </c>
      <c r="W64" s="4"/>
      <c r="X64" s="4">
        <v>12.25</v>
      </c>
      <c r="Y64" s="4">
        <v>241.47499999999999</v>
      </c>
      <c r="Z64" s="4">
        <f>0.5*0.003</f>
        <v>1.5E-3</v>
      </c>
      <c r="AA64" s="3">
        <f t="shared" si="0"/>
        <v>1.9285500000000002E-3</v>
      </c>
      <c r="AB64" s="4">
        <v>0.47799999999999998</v>
      </c>
      <c r="AC64" s="4">
        <v>0.47249999999999998</v>
      </c>
      <c r="AD64" s="3">
        <f t="shared" si="1"/>
        <v>2.0925134999999999</v>
      </c>
      <c r="AE64" s="4">
        <f>0.5*0.015</f>
        <v>7.4999999999999997E-3</v>
      </c>
      <c r="AF64" s="3">
        <f t="shared" si="18"/>
        <v>2.4642749999999998E-2</v>
      </c>
      <c r="AG64" s="4">
        <v>0.1915</v>
      </c>
      <c r="AH64" s="3">
        <f t="shared" si="20"/>
        <v>5.0000000000000001E-3</v>
      </c>
      <c r="AI64" s="4"/>
      <c r="AJ64" s="4">
        <v>0.66949999999999998</v>
      </c>
      <c r="AK64" s="3" t="s">
        <v>156</v>
      </c>
      <c r="AL64" s="4">
        <v>1.9375</v>
      </c>
      <c r="AM64" s="4"/>
      <c r="AN64" s="4"/>
      <c r="AO64" s="4"/>
      <c r="AP64" s="4">
        <v>297.82499999999999</v>
      </c>
      <c r="AQ64" s="4">
        <v>48.975000000000001</v>
      </c>
      <c r="AR64" s="4" t="s">
        <v>157</v>
      </c>
      <c r="AS64" s="3">
        <v>1.2749999999999999</v>
      </c>
      <c r="AT64" s="4">
        <v>28.98</v>
      </c>
      <c r="AU64" s="4" t="s">
        <v>157</v>
      </c>
      <c r="AV64" s="4"/>
      <c r="AW64" s="3">
        <v>6.9</v>
      </c>
      <c r="AX64" s="4"/>
      <c r="AY64" s="4"/>
      <c r="AZ64" s="4"/>
      <c r="BA64" s="3">
        <f t="shared" si="23"/>
        <v>0.5</v>
      </c>
      <c r="BB64" s="4"/>
      <c r="BC64" s="4">
        <v>0.19500000000000001</v>
      </c>
      <c r="BD64" s="4"/>
      <c r="BE64" s="4"/>
      <c r="BF64" s="4"/>
      <c r="BG64" s="4"/>
      <c r="BH64" s="4"/>
      <c r="BI64" s="4"/>
      <c r="BJ64" s="4">
        <v>3.125</v>
      </c>
      <c r="BK64" s="4"/>
      <c r="BL64" s="3">
        <f t="shared" si="21"/>
        <v>5.0000000000000001E-3</v>
      </c>
      <c r="BM64" s="4"/>
      <c r="BN64" s="4" t="s">
        <v>157</v>
      </c>
      <c r="BO64" s="4"/>
      <c r="BP64" s="4" t="s">
        <v>157</v>
      </c>
      <c r="BQ64" s="4"/>
      <c r="BR64" s="4" t="s">
        <v>157</v>
      </c>
      <c r="BS64" s="4"/>
      <c r="BT64" s="3">
        <f t="shared" si="24"/>
        <v>5.0000000000000001E-3</v>
      </c>
      <c r="BU64" s="4"/>
      <c r="BV64" s="4"/>
      <c r="BW64" s="4"/>
      <c r="BX64" s="4"/>
      <c r="BY64" s="4"/>
      <c r="BZ64" s="4" t="s">
        <v>169</v>
      </c>
      <c r="CA64" s="4"/>
      <c r="CB64" s="3">
        <f t="shared" si="22"/>
        <v>5.0000000000000001E-3</v>
      </c>
      <c r="CC64" s="4"/>
      <c r="CD64" s="4">
        <v>115.25</v>
      </c>
      <c r="CE64" s="4">
        <v>42.875</v>
      </c>
      <c r="CF64" s="4">
        <v>87.875</v>
      </c>
      <c r="CG64" s="4"/>
      <c r="CH64" s="4"/>
      <c r="CI64" s="4" t="s">
        <v>157</v>
      </c>
      <c r="CJ64" s="4"/>
      <c r="CK64" s="4">
        <v>87.875</v>
      </c>
      <c r="CL64" s="4">
        <v>50</v>
      </c>
      <c r="CM64" s="4" t="s">
        <v>160</v>
      </c>
      <c r="CN64" s="4" t="s">
        <v>161</v>
      </c>
      <c r="CO64" s="4"/>
      <c r="CP64" s="4"/>
      <c r="CQ64" s="4"/>
      <c r="CR64" s="4"/>
      <c r="CS64" s="4"/>
      <c r="CT64" s="4"/>
      <c r="CU64" s="4"/>
      <c r="CV64" s="4"/>
      <c r="CW64" s="3" t="s">
        <v>180</v>
      </c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 t="s">
        <v>162</v>
      </c>
      <c r="DL64" s="4"/>
      <c r="DM64" s="4"/>
      <c r="DN64" s="4"/>
      <c r="DO64" s="4"/>
      <c r="DP64" s="4"/>
      <c r="DQ64" s="4"/>
      <c r="DR64" s="4"/>
      <c r="DS64" s="4" t="s">
        <v>164</v>
      </c>
      <c r="DT64" s="4"/>
      <c r="DU64" s="3" t="s">
        <v>156</v>
      </c>
      <c r="DV64" s="3" t="s">
        <v>155</v>
      </c>
      <c r="DW64" s="4"/>
      <c r="DX64" s="4"/>
      <c r="DY64" s="4"/>
      <c r="DZ64" s="4"/>
      <c r="EA64" s="4"/>
      <c r="EB64" s="4"/>
      <c r="EC64" s="4"/>
      <c r="ED64" s="4"/>
      <c r="EE64" s="3" t="s">
        <v>154</v>
      </c>
      <c r="EF64" s="4"/>
      <c r="EG64" s="4"/>
      <c r="EH64" s="4"/>
      <c r="EI64" s="4"/>
      <c r="EJ64" s="4"/>
      <c r="EK64" s="4"/>
      <c r="EL64" s="4"/>
      <c r="EM64" s="4"/>
      <c r="EN64" s="3" t="s">
        <v>180</v>
      </c>
      <c r="EO64" s="4"/>
      <c r="EP64" s="4"/>
      <c r="EQ64" s="3" t="s">
        <v>180</v>
      </c>
      <c r="ER64" s="4" t="s">
        <v>164</v>
      </c>
      <c r="ES64" s="4" t="s">
        <v>165</v>
      </c>
      <c r="ET64" s="3">
        <f t="shared" si="3"/>
        <v>0</v>
      </c>
      <c r="EU64" s="4" t="s">
        <v>162</v>
      </c>
      <c r="EV64" s="4"/>
      <c r="EW64" s="4"/>
      <c r="EX64" s="4"/>
      <c r="EY64" s="4" t="s">
        <v>166</v>
      </c>
      <c r="EZ64" s="4"/>
      <c r="FA64" s="4"/>
      <c r="FB64" s="4"/>
      <c r="FC64" s="4"/>
      <c r="FD64" s="4"/>
      <c r="FE64" s="4"/>
      <c r="FF64" s="4"/>
      <c r="FG64" s="4"/>
      <c r="FH64" s="4"/>
      <c r="FI64" s="4" t="s">
        <v>181</v>
      </c>
      <c r="FJ64" s="4">
        <v>9.6750000000000007</v>
      </c>
      <c r="FK64" s="4">
        <v>90.042500000000004</v>
      </c>
    </row>
    <row r="65" spans="1:167" x14ac:dyDescent="0.25">
      <c r="A65" s="13">
        <v>18421</v>
      </c>
      <c r="B65" s="13" t="s">
        <v>236</v>
      </c>
      <c r="C65" s="4" t="s">
        <v>237</v>
      </c>
      <c r="D65" s="4" t="s">
        <v>238</v>
      </c>
      <c r="E65" s="1" t="s">
        <v>830</v>
      </c>
      <c r="F65" s="1"/>
      <c r="G65" s="1"/>
      <c r="H65" s="1" t="s">
        <v>825</v>
      </c>
      <c r="I65" s="1" t="s">
        <v>826</v>
      </c>
      <c r="J65" s="9" t="s">
        <v>842</v>
      </c>
      <c r="K65" s="9" t="s">
        <v>844</v>
      </c>
      <c r="L65" s="10">
        <v>528091</v>
      </c>
      <c r="M65" s="10">
        <v>5015435</v>
      </c>
      <c r="N65" s="15" t="s">
        <v>831</v>
      </c>
      <c r="O65" s="15"/>
      <c r="P65" s="4">
        <v>407</v>
      </c>
      <c r="Q65" s="4">
        <v>8.75</v>
      </c>
      <c r="R65" s="3">
        <v>701.25</v>
      </c>
      <c r="S65" s="4">
        <v>0</v>
      </c>
      <c r="T65" s="4">
        <v>7.8025000000000002</v>
      </c>
      <c r="U65" s="4">
        <v>7.5750000000000002</v>
      </c>
      <c r="V65" s="4">
        <v>224.5</v>
      </c>
      <c r="W65" s="4"/>
      <c r="X65" s="4">
        <v>13.05</v>
      </c>
      <c r="Y65" s="4">
        <v>360.77499999999998</v>
      </c>
      <c r="Z65" s="4">
        <v>0.50837500000000002</v>
      </c>
      <c r="AA65" s="3">
        <f t="shared" si="0"/>
        <v>0.65361773750000007</v>
      </c>
      <c r="AB65" s="4">
        <v>1.7230000000000001</v>
      </c>
      <c r="AC65" s="4">
        <v>1.1499999999999999</v>
      </c>
      <c r="AD65" s="3">
        <f t="shared" si="1"/>
        <v>5.0928899999999997</v>
      </c>
      <c r="AE65" s="4">
        <v>7.0624999999999993E-2</v>
      </c>
      <c r="AF65" s="3">
        <f t="shared" si="18"/>
        <v>0.23205256249999998</v>
      </c>
      <c r="AG65" s="4">
        <v>0.312</v>
      </c>
      <c r="AH65" s="3">
        <f t="shared" si="20"/>
        <v>5.0000000000000001E-3</v>
      </c>
      <c r="AI65" s="4"/>
      <c r="AJ65" s="4">
        <v>2.0350000000000001</v>
      </c>
      <c r="AK65" s="3">
        <v>8.9999999999999993E-3</v>
      </c>
      <c r="AL65" s="4">
        <v>2.2625000000000002</v>
      </c>
      <c r="AM65" s="4"/>
      <c r="AN65" s="4"/>
      <c r="AO65" s="4"/>
      <c r="AP65" s="4">
        <v>494.52499999999998</v>
      </c>
      <c r="AQ65" s="4">
        <v>99.174999999999997</v>
      </c>
      <c r="AR65" s="4" t="s">
        <v>157</v>
      </c>
      <c r="AS65" s="3">
        <v>4.1749999999999998</v>
      </c>
      <c r="AT65" s="4">
        <v>27.622499999999999</v>
      </c>
      <c r="AU65" s="4">
        <v>11.97</v>
      </c>
      <c r="AV65" s="4"/>
      <c r="AW65" s="3">
        <v>3.15</v>
      </c>
      <c r="AX65" s="4"/>
      <c r="AY65" s="4"/>
      <c r="AZ65" s="4"/>
      <c r="BA65" s="3">
        <f t="shared" si="23"/>
        <v>0.5</v>
      </c>
      <c r="BB65" s="4"/>
      <c r="BC65" s="4">
        <v>0.23749999999999999</v>
      </c>
      <c r="BD65" s="4"/>
      <c r="BE65" s="4"/>
      <c r="BF65" s="4"/>
      <c r="BG65" s="4"/>
      <c r="BH65" s="4"/>
      <c r="BI65" s="4"/>
      <c r="BJ65" s="4">
        <v>3.5</v>
      </c>
      <c r="BK65" s="4"/>
      <c r="BL65" s="3">
        <f t="shared" si="21"/>
        <v>5.0000000000000001E-3</v>
      </c>
      <c r="BM65" s="4"/>
      <c r="BN65" s="4" t="s">
        <v>157</v>
      </c>
      <c r="BO65" s="4"/>
      <c r="BP65" s="4">
        <v>155.5</v>
      </c>
      <c r="BQ65" s="4"/>
      <c r="BR65" s="4" t="s">
        <v>157</v>
      </c>
      <c r="BS65" s="4"/>
      <c r="BT65" s="3">
        <v>2.8750000000000001E-2</v>
      </c>
      <c r="BU65" s="4"/>
      <c r="BV65" s="4"/>
      <c r="BW65" s="4"/>
      <c r="BX65" s="4"/>
      <c r="BY65" s="4"/>
      <c r="BZ65" s="4" t="s">
        <v>169</v>
      </c>
      <c r="CA65" s="4"/>
      <c r="CB65" s="3">
        <f t="shared" si="22"/>
        <v>5.0000000000000001E-3</v>
      </c>
      <c r="CC65" s="4"/>
      <c r="CD65" s="4">
        <v>35.25</v>
      </c>
      <c r="CE65" s="4" t="s">
        <v>157</v>
      </c>
      <c r="CF65" s="4" t="s">
        <v>157</v>
      </c>
      <c r="CG65" s="4" t="s">
        <v>157</v>
      </c>
      <c r="CH65" s="4"/>
      <c r="CI65" s="4" t="s">
        <v>157</v>
      </c>
      <c r="CJ65" s="4"/>
      <c r="CK65" s="4" t="s">
        <v>157</v>
      </c>
      <c r="CL65" s="4">
        <v>50</v>
      </c>
      <c r="CM65" s="4" t="s">
        <v>160</v>
      </c>
      <c r="CN65" s="4" t="s">
        <v>161</v>
      </c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 t="s">
        <v>162</v>
      </c>
      <c r="DL65" s="4"/>
      <c r="DM65" s="4"/>
      <c r="DN65" s="4"/>
      <c r="DO65" s="4"/>
      <c r="DP65" s="4"/>
      <c r="DQ65" s="4"/>
      <c r="DR65" s="4"/>
      <c r="DS65" s="4" t="s">
        <v>164</v>
      </c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 t="s">
        <v>164</v>
      </c>
      <c r="ES65" s="4" t="s">
        <v>165</v>
      </c>
      <c r="ET65" s="3">
        <f t="shared" si="3"/>
        <v>0</v>
      </c>
      <c r="EU65" s="4" t="s">
        <v>162</v>
      </c>
      <c r="EV65" s="4"/>
      <c r="EW65" s="4"/>
      <c r="EX65" s="4"/>
      <c r="EY65" s="4" t="s">
        <v>166</v>
      </c>
      <c r="EZ65" s="4"/>
      <c r="FA65" s="4"/>
      <c r="FB65" s="4"/>
      <c r="FC65" s="4"/>
      <c r="FD65" s="4"/>
      <c r="FE65" s="4"/>
      <c r="FF65" s="4"/>
      <c r="FG65" s="4"/>
      <c r="FH65" s="4"/>
      <c r="FI65" s="4">
        <v>1.6</v>
      </c>
      <c r="FJ65" s="4">
        <v>7.55</v>
      </c>
      <c r="FK65" s="4">
        <v>71.817499999999995</v>
      </c>
    </row>
    <row r="66" spans="1:167" x14ac:dyDescent="0.25">
      <c r="A66" s="13">
        <v>18422</v>
      </c>
      <c r="B66" s="13" t="s">
        <v>239</v>
      </c>
      <c r="C66" s="4" t="s">
        <v>237</v>
      </c>
      <c r="D66" s="4" t="s">
        <v>238</v>
      </c>
      <c r="E66" s="1" t="s">
        <v>830</v>
      </c>
      <c r="F66" s="1"/>
      <c r="G66" s="1"/>
      <c r="H66" s="1" t="s">
        <v>825</v>
      </c>
      <c r="I66" s="1" t="s">
        <v>826</v>
      </c>
      <c r="J66" s="9" t="s">
        <v>842</v>
      </c>
      <c r="K66" s="9" t="s">
        <v>844</v>
      </c>
      <c r="L66" s="10">
        <v>527958</v>
      </c>
      <c r="M66" s="10">
        <v>5015578</v>
      </c>
      <c r="N66" s="15" t="s">
        <v>831</v>
      </c>
      <c r="O66" s="15"/>
      <c r="P66" s="4">
        <v>354.02499999999998</v>
      </c>
      <c r="Q66" s="4">
        <v>8.75</v>
      </c>
      <c r="R66" s="3">
        <v>728</v>
      </c>
      <c r="S66" s="4">
        <v>0</v>
      </c>
      <c r="T66" s="4">
        <v>15.52</v>
      </c>
      <c r="U66" s="4">
        <v>7.75</v>
      </c>
      <c r="V66" s="4">
        <v>210</v>
      </c>
      <c r="W66" s="4"/>
      <c r="X66" s="4">
        <v>13</v>
      </c>
      <c r="Y66" s="4">
        <v>356.15</v>
      </c>
      <c r="Z66" s="4">
        <v>1.0078750000000001</v>
      </c>
      <c r="AA66" s="3">
        <f t="shared" si="0"/>
        <v>1.2958248875000002</v>
      </c>
      <c r="AB66" s="4">
        <v>1.3480000000000001</v>
      </c>
      <c r="AC66" s="4">
        <v>0.33912500000000001</v>
      </c>
      <c r="AD66" s="3">
        <f t="shared" si="1"/>
        <v>1.5018489750000001</v>
      </c>
      <c r="AE66" s="4">
        <f>0.5*0.015</f>
        <v>7.4999999999999997E-3</v>
      </c>
      <c r="AF66" s="3">
        <f t="shared" si="18"/>
        <v>2.4642749999999998E-2</v>
      </c>
      <c r="AG66" s="4">
        <v>0.10825</v>
      </c>
      <c r="AH66" s="3">
        <f t="shared" si="20"/>
        <v>5.0000000000000001E-3</v>
      </c>
      <c r="AI66" s="4"/>
      <c r="AJ66" s="4">
        <v>1.18</v>
      </c>
      <c r="AK66" s="3">
        <v>8.2500000000000004E-3</v>
      </c>
      <c r="AL66" s="4">
        <v>2.5299999999999998</v>
      </c>
      <c r="AM66" s="4"/>
      <c r="AN66" s="4"/>
      <c r="AO66" s="4"/>
      <c r="AP66" s="4">
        <v>430.92500000000001</v>
      </c>
      <c r="AQ66" s="4">
        <v>99.2</v>
      </c>
      <c r="AR66" s="4" t="s">
        <v>157</v>
      </c>
      <c r="AS66" s="3">
        <v>3.4249999999999998</v>
      </c>
      <c r="AT66" s="4">
        <v>27.5625</v>
      </c>
      <c r="AU66" s="4">
        <v>11.8675</v>
      </c>
      <c r="AV66" s="4"/>
      <c r="AW66" s="3">
        <v>1.8187500000000001</v>
      </c>
      <c r="AX66" s="4"/>
      <c r="AY66" s="4"/>
      <c r="AZ66" s="4"/>
      <c r="BA66" s="3">
        <f t="shared" si="23"/>
        <v>0.5</v>
      </c>
      <c r="BB66" s="4"/>
      <c r="BC66" s="4">
        <v>0.14199999999999999</v>
      </c>
      <c r="BD66" s="4"/>
      <c r="BE66" s="4"/>
      <c r="BF66" s="4"/>
      <c r="BG66" s="4"/>
      <c r="BH66" s="4"/>
      <c r="BI66" s="4"/>
      <c r="BJ66" s="4">
        <v>6.875</v>
      </c>
      <c r="BK66" s="4"/>
      <c r="BL66" s="3">
        <f t="shared" si="21"/>
        <v>5.0000000000000001E-3</v>
      </c>
      <c r="BM66" s="4"/>
      <c r="BN66" s="4" t="s">
        <v>157</v>
      </c>
      <c r="BO66" s="4"/>
      <c r="BP66" s="4">
        <v>94.46</v>
      </c>
      <c r="BQ66" s="4"/>
      <c r="BR66" s="4" t="s">
        <v>157</v>
      </c>
      <c r="BS66" s="4"/>
      <c r="BT66" s="3">
        <f>0.5*0.01</f>
        <v>5.0000000000000001E-3</v>
      </c>
      <c r="BU66" s="4"/>
      <c r="BV66" s="4"/>
      <c r="BW66" s="4"/>
      <c r="BX66" s="4"/>
      <c r="BY66" s="4"/>
      <c r="BZ66" s="4" t="s">
        <v>169</v>
      </c>
      <c r="CA66" s="4"/>
      <c r="CB66" s="3">
        <f t="shared" si="22"/>
        <v>5.0000000000000001E-3</v>
      </c>
      <c r="CC66" s="4"/>
      <c r="CD66" s="4">
        <v>22.75</v>
      </c>
      <c r="CE66" s="4" t="s">
        <v>157</v>
      </c>
      <c r="CF66" s="4">
        <v>17.875</v>
      </c>
      <c r="CG66" s="4" t="s">
        <v>157</v>
      </c>
      <c r="CH66" s="4"/>
      <c r="CI66" s="4" t="s">
        <v>157</v>
      </c>
      <c r="CJ66" s="4"/>
      <c r="CK66" s="4">
        <v>17.875</v>
      </c>
      <c r="CL66" s="4">
        <v>50</v>
      </c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3" t="s">
        <v>180</v>
      </c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3" t="s">
        <v>180</v>
      </c>
      <c r="EO66" s="4"/>
      <c r="EP66" s="4"/>
      <c r="EQ66" s="3" t="s">
        <v>180</v>
      </c>
      <c r="ER66" s="4" t="s">
        <v>164</v>
      </c>
      <c r="ES66" s="4" t="s">
        <v>165</v>
      </c>
      <c r="ET66" s="3">
        <f t="shared" si="3"/>
        <v>0</v>
      </c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>
        <v>2.79</v>
      </c>
      <c r="FJ66" s="4">
        <v>7.5250000000000004</v>
      </c>
      <c r="FK66" s="4">
        <v>71.522499999999994</v>
      </c>
    </row>
    <row r="67" spans="1:167" x14ac:dyDescent="0.25">
      <c r="A67" s="13">
        <v>18423</v>
      </c>
      <c r="B67" s="13" t="s">
        <v>553</v>
      </c>
      <c r="C67" s="4" t="s">
        <v>554</v>
      </c>
      <c r="D67" s="4"/>
      <c r="E67" s="1" t="s">
        <v>830</v>
      </c>
      <c r="F67" s="1"/>
      <c r="G67" s="1"/>
      <c r="H67" s="1" t="s">
        <v>825</v>
      </c>
      <c r="I67" s="1" t="s">
        <v>826</v>
      </c>
      <c r="J67" s="9" t="s">
        <v>842</v>
      </c>
      <c r="K67" s="9" t="s">
        <v>844</v>
      </c>
      <c r="L67" s="10">
        <v>494034.14</v>
      </c>
      <c r="M67" s="10">
        <v>5016628.21</v>
      </c>
      <c r="N67" s="15" t="s">
        <v>831</v>
      </c>
      <c r="O67" s="15"/>
      <c r="P67" s="4">
        <v>219.875</v>
      </c>
      <c r="Q67" s="4">
        <v>2.5</v>
      </c>
      <c r="R67" s="3">
        <v>450.5</v>
      </c>
      <c r="S67" s="4">
        <v>0</v>
      </c>
      <c r="T67" s="4">
        <v>0.91374999999999995</v>
      </c>
      <c r="U67" s="4">
        <v>7.6</v>
      </c>
      <c r="V67" s="4">
        <v>173.5</v>
      </c>
      <c r="W67" s="4"/>
      <c r="X67" s="4">
        <v>12.775</v>
      </c>
      <c r="Y67" s="4">
        <v>205.75</v>
      </c>
      <c r="Z67" s="4">
        <v>6.875E-3</v>
      </c>
      <c r="AA67" s="3">
        <f t="shared" si="0"/>
        <v>8.8391874999999998E-3</v>
      </c>
      <c r="AB67" s="4">
        <v>0.74075000000000002</v>
      </c>
      <c r="AC67" s="4">
        <v>0.73499999999999999</v>
      </c>
      <c r="AD67" s="3">
        <f t="shared" si="1"/>
        <v>3.2550210000000002</v>
      </c>
      <c r="AE67" s="4">
        <f>0.5*0.015</f>
        <v>7.4999999999999997E-3</v>
      </c>
      <c r="AF67" s="3">
        <f t="shared" si="18"/>
        <v>2.4642749999999998E-2</v>
      </c>
      <c r="AG67" s="4">
        <v>0.91174999999999995</v>
      </c>
      <c r="AH67" s="3">
        <f t="shared" si="20"/>
        <v>5.0000000000000001E-3</v>
      </c>
      <c r="AI67" s="4"/>
      <c r="AJ67" s="4">
        <v>1.6525000000000001</v>
      </c>
      <c r="AK67" s="3">
        <v>4.0250000000000001E-2</v>
      </c>
      <c r="AL67" s="4" t="s">
        <v>157</v>
      </c>
      <c r="AM67" s="4"/>
      <c r="AN67" s="4"/>
      <c r="AO67" s="4"/>
      <c r="AP67" s="4">
        <v>268.25</v>
      </c>
      <c r="AQ67" s="4">
        <v>73.25</v>
      </c>
      <c r="AR67" s="4">
        <v>332.40974999999997</v>
      </c>
      <c r="AS67" s="3">
        <v>6.2</v>
      </c>
      <c r="AT67" s="4">
        <v>5.5867500000000003</v>
      </c>
      <c r="AU67" s="4">
        <v>9.9047499999999999</v>
      </c>
      <c r="AV67" s="4"/>
      <c r="AW67" s="3">
        <v>7.35</v>
      </c>
      <c r="AX67" s="4"/>
      <c r="AY67" s="4"/>
      <c r="AZ67" s="4"/>
      <c r="BA67" s="3">
        <v>1.125</v>
      </c>
      <c r="BB67" s="4"/>
      <c r="BC67" s="4">
        <v>0.1925</v>
      </c>
      <c r="BD67" s="4"/>
      <c r="BE67" s="4"/>
      <c r="BF67" s="4"/>
      <c r="BG67" s="4"/>
      <c r="BH67" s="4"/>
      <c r="BI67" s="4"/>
      <c r="BJ67" s="4">
        <v>119.625</v>
      </c>
      <c r="BK67" s="4"/>
      <c r="BL67" s="3">
        <f t="shared" si="21"/>
        <v>5.0000000000000001E-3</v>
      </c>
      <c r="BM67" s="4"/>
      <c r="BN67" s="4" t="s">
        <v>157</v>
      </c>
      <c r="BO67" s="4"/>
      <c r="BP67" s="4">
        <v>1.625</v>
      </c>
      <c r="BQ67" s="4"/>
      <c r="BR67" s="4" t="s">
        <v>157</v>
      </c>
      <c r="BS67" s="4"/>
      <c r="BT67" s="3">
        <f>0.5*0.01</f>
        <v>5.0000000000000001E-3</v>
      </c>
      <c r="BU67" s="4"/>
      <c r="BV67" s="4"/>
      <c r="BW67" s="4"/>
      <c r="BX67" s="4"/>
      <c r="BY67" s="4"/>
      <c r="BZ67" s="4" t="s">
        <v>169</v>
      </c>
      <c r="CA67" s="4"/>
      <c r="CB67" s="3">
        <f t="shared" si="22"/>
        <v>5.0000000000000001E-3</v>
      </c>
      <c r="CC67" s="4"/>
      <c r="CD67" s="4">
        <v>157.75</v>
      </c>
      <c r="CE67" s="4">
        <v>20.25</v>
      </c>
      <c r="CF67" s="4">
        <v>425</v>
      </c>
      <c r="CG67" s="4">
        <v>87.625</v>
      </c>
      <c r="CH67" s="4"/>
      <c r="CI67" s="4">
        <v>62.5</v>
      </c>
      <c r="CJ67" s="4"/>
      <c r="CK67" s="4">
        <v>487.5</v>
      </c>
      <c r="CL67" s="4">
        <v>50</v>
      </c>
      <c r="CM67" s="4" t="s">
        <v>160</v>
      </c>
      <c r="CN67" s="4" t="s">
        <v>161</v>
      </c>
      <c r="CO67" s="4"/>
      <c r="CP67" s="4"/>
      <c r="CQ67" s="4"/>
      <c r="CR67" s="4"/>
      <c r="CS67" s="4"/>
      <c r="CT67" s="4"/>
      <c r="CU67" s="4"/>
      <c r="CV67" s="4"/>
      <c r="CW67" s="3">
        <v>2.0250000000000001E-2</v>
      </c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 t="s">
        <v>162</v>
      </c>
      <c r="DL67" s="4"/>
      <c r="DM67" s="4"/>
      <c r="DN67" s="4"/>
      <c r="DO67" s="4"/>
      <c r="DP67" s="4"/>
      <c r="DQ67" s="4"/>
      <c r="DR67" s="4"/>
      <c r="DS67" s="4" t="s">
        <v>164</v>
      </c>
      <c r="DT67" s="4"/>
      <c r="DU67" s="3" t="s">
        <v>156</v>
      </c>
      <c r="DV67" s="3" t="s">
        <v>155</v>
      </c>
      <c r="DW67" s="4"/>
      <c r="DX67" s="4"/>
      <c r="DY67" s="4"/>
      <c r="DZ67" s="4"/>
      <c r="EA67" s="4"/>
      <c r="EB67" s="4"/>
      <c r="EC67" s="4"/>
      <c r="ED67" s="4"/>
      <c r="EE67" s="3" t="s">
        <v>154</v>
      </c>
      <c r="EF67" s="4"/>
      <c r="EG67" s="4"/>
      <c r="EH67" s="4"/>
      <c r="EI67" s="4"/>
      <c r="EJ67" s="4"/>
      <c r="EK67" s="4"/>
      <c r="EL67" s="4"/>
      <c r="EM67" s="4"/>
      <c r="EN67" s="3" t="s">
        <v>180</v>
      </c>
      <c r="EO67" s="4"/>
      <c r="EP67" s="4"/>
      <c r="EQ67" s="3" t="s">
        <v>180</v>
      </c>
      <c r="ER67" s="4" t="s">
        <v>164</v>
      </c>
      <c r="ES67" s="4" t="s">
        <v>165</v>
      </c>
      <c r="ET67" s="3">
        <f t="shared" si="3"/>
        <v>0</v>
      </c>
      <c r="EU67" s="4" t="s">
        <v>162</v>
      </c>
      <c r="EV67" s="4"/>
      <c r="EW67" s="4"/>
      <c r="EX67" s="4"/>
      <c r="EY67" s="4" t="s">
        <v>166</v>
      </c>
      <c r="EZ67" s="4"/>
      <c r="FA67" s="4"/>
      <c r="FB67" s="4"/>
      <c r="FC67" s="4"/>
      <c r="FD67" s="4"/>
      <c r="FE67" s="4"/>
      <c r="FF67" s="4"/>
      <c r="FG67" s="4"/>
      <c r="FH67" s="4"/>
      <c r="FI67" s="4">
        <v>0.52749999999999997</v>
      </c>
      <c r="FJ67" s="4">
        <v>6.875</v>
      </c>
      <c r="FK67" s="4">
        <v>64.704999999999998</v>
      </c>
    </row>
    <row r="68" spans="1:167" x14ac:dyDescent="0.25">
      <c r="A68" s="13">
        <v>18424</v>
      </c>
      <c r="B68" s="13" t="s">
        <v>555</v>
      </c>
      <c r="C68" s="4" t="s">
        <v>555</v>
      </c>
      <c r="D68" s="4" t="s">
        <v>555</v>
      </c>
      <c r="E68" s="1" t="s">
        <v>830</v>
      </c>
      <c r="F68" s="1" t="s">
        <v>831</v>
      </c>
      <c r="G68" s="1"/>
      <c r="H68" s="1" t="s">
        <v>825</v>
      </c>
      <c r="I68" s="1" t="s">
        <v>826</v>
      </c>
      <c r="J68" s="9" t="s">
        <v>842</v>
      </c>
      <c r="K68" s="9" t="s">
        <v>839</v>
      </c>
      <c r="L68" s="10">
        <v>579401.55000000005</v>
      </c>
      <c r="M68" s="10">
        <v>4998306.93</v>
      </c>
      <c r="N68" s="15" t="s">
        <v>831</v>
      </c>
      <c r="O68" s="15" t="s">
        <v>831</v>
      </c>
      <c r="P68" s="4">
        <v>244.16666699999999</v>
      </c>
      <c r="Q68" s="4">
        <v>7.8333329999999997</v>
      </c>
      <c r="R68" s="3">
        <v>561.33333300000004</v>
      </c>
      <c r="S68" s="4">
        <v>0</v>
      </c>
      <c r="T68" s="4">
        <v>0.82333299999999998</v>
      </c>
      <c r="U68" s="4">
        <v>7.4666670000000002</v>
      </c>
      <c r="V68" s="4">
        <v>247.5</v>
      </c>
      <c r="W68" s="4"/>
      <c r="X68" s="4">
        <v>13.716666999999999</v>
      </c>
      <c r="Y68" s="4">
        <v>216.95</v>
      </c>
      <c r="Z68" s="4">
        <v>0.46133299999999999</v>
      </c>
      <c r="AA68" s="3">
        <f t="shared" ref="AA68:AA131" si="25">Z68*1.2857</f>
        <v>0.59313583810000003</v>
      </c>
      <c r="AB68" s="4">
        <v>1.1081669999999999</v>
      </c>
      <c r="AC68" s="4">
        <v>0.60575000000000001</v>
      </c>
      <c r="AD68" s="3">
        <f t="shared" ref="AD68:AD131" si="26">AC68*4.4286</f>
        <v>2.68262445</v>
      </c>
      <c r="AE68" s="4">
        <v>5.1832999999999997E-2</v>
      </c>
      <c r="AF68" s="3">
        <f t="shared" si="18"/>
        <v>0.17030768809999999</v>
      </c>
      <c r="AG68" s="4">
        <v>0.903833</v>
      </c>
      <c r="AH68" s="3">
        <f t="shared" si="20"/>
        <v>5.0000000000000001E-3</v>
      </c>
      <c r="AI68" s="4"/>
      <c r="AJ68" s="4">
        <v>1.961667</v>
      </c>
      <c r="AK68" s="3">
        <v>2.6249999999999999E-2</v>
      </c>
      <c r="AL68" s="4">
        <v>4.79</v>
      </c>
      <c r="AM68" s="4" t="s">
        <v>157</v>
      </c>
      <c r="AN68" s="4">
        <v>5.3749999999999999E-2</v>
      </c>
      <c r="AO68" s="4">
        <v>0.245</v>
      </c>
      <c r="AP68" s="4">
        <v>333.3</v>
      </c>
      <c r="AQ68" s="4">
        <v>63.875</v>
      </c>
      <c r="AR68" s="4">
        <v>1.2415</v>
      </c>
      <c r="AS68" s="3">
        <v>5.8</v>
      </c>
      <c r="AT68" s="4">
        <v>12.56</v>
      </c>
      <c r="AU68" s="4">
        <v>34.557499999999997</v>
      </c>
      <c r="AV68" s="4"/>
      <c r="AW68" s="3">
        <v>5.85</v>
      </c>
      <c r="AX68" s="4" t="s">
        <v>169</v>
      </c>
      <c r="AY68" s="4">
        <v>13.5</v>
      </c>
      <c r="AZ68" s="4" t="s">
        <v>157</v>
      </c>
      <c r="BA68" s="3">
        <v>1</v>
      </c>
      <c r="BB68" s="4">
        <v>1.75</v>
      </c>
      <c r="BC68" s="4" t="s">
        <v>159</v>
      </c>
      <c r="BD68" s="4">
        <v>0.20499999999999999</v>
      </c>
      <c r="BE68" s="4"/>
      <c r="BF68" s="4"/>
      <c r="BG68" s="4"/>
      <c r="BH68" s="4"/>
      <c r="BI68" s="4">
        <v>48.5</v>
      </c>
      <c r="BJ68" s="4">
        <v>33.25</v>
      </c>
      <c r="BK68" s="4"/>
      <c r="BL68" s="3">
        <f t="shared" si="21"/>
        <v>5.0000000000000001E-3</v>
      </c>
      <c r="BM68" s="4" t="s">
        <v>155</v>
      </c>
      <c r="BN68" s="4" t="s">
        <v>157</v>
      </c>
      <c r="BO68" s="4">
        <v>11</v>
      </c>
      <c r="BP68" s="4">
        <v>9.75</v>
      </c>
      <c r="BQ68" s="4">
        <v>14.75</v>
      </c>
      <c r="BR68" s="4" t="s">
        <v>157</v>
      </c>
      <c r="BS68" s="4">
        <v>1.75</v>
      </c>
      <c r="BT68" s="3">
        <f>0.5*0.01</f>
        <v>5.0000000000000001E-3</v>
      </c>
      <c r="BU68" s="4">
        <v>13.05</v>
      </c>
      <c r="BV68" s="4"/>
      <c r="BW68" s="4" t="s">
        <v>157</v>
      </c>
      <c r="BX68" s="4" t="s">
        <v>155</v>
      </c>
      <c r="BY68" s="4"/>
      <c r="BZ68" s="4" t="s">
        <v>169</v>
      </c>
      <c r="CA68" s="4">
        <v>58.25</v>
      </c>
      <c r="CB68" s="3">
        <f t="shared" si="22"/>
        <v>5.0000000000000001E-3</v>
      </c>
      <c r="CC68" s="4">
        <v>0.10375</v>
      </c>
      <c r="CD68" s="4">
        <v>20.416667</v>
      </c>
      <c r="CE68" s="4">
        <v>5.4166670000000003</v>
      </c>
      <c r="CF68" s="4" t="s">
        <v>157</v>
      </c>
      <c r="CG68" s="4" t="s">
        <v>157</v>
      </c>
      <c r="CH68" s="4"/>
      <c r="CI68" s="4" t="s">
        <v>157</v>
      </c>
      <c r="CJ68" s="4" t="s">
        <v>157</v>
      </c>
      <c r="CK68" s="4" t="s">
        <v>157</v>
      </c>
      <c r="CL68" s="4">
        <v>50</v>
      </c>
      <c r="CM68" s="4" t="s">
        <v>160</v>
      </c>
      <c r="CN68" s="4" t="s">
        <v>161</v>
      </c>
      <c r="CO68" s="4"/>
      <c r="CP68" s="4"/>
      <c r="CQ68" s="4"/>
      <c r="CR68" s="4"/>
      <c r="CS68" s="4"/>
      <c r="CT68" s="4"/>
      <c r="CU68" s="4" t="s">
        <v>170</v>
      </c>
      <c r="CV68" s="4"/>
      <c r="CW68" s="3" t="s">
        <v>180</v>
      </c>
      <c r="CX68" s="4"/>
      <c r="CY68" s="4"/>
      <c r="CZ68" s="4" t="s">
        <v>157</v>
      </c>
      <c r="DA68" s="4" t="s">
        <v>171</v>
      </c>
      <c r="DB68" s="4" t="s">
        <v>172</v>
      </c>
      <c r="DC68" s="4" t="s">
        <v>173</v>
      </c>
      <c r="DD68" s="4" t="s">
        <v>174</v>
      </c>
      <c r="DE68" s="4" t="s">
        <v>170</v>
      </c>
      <c r="DF68" s="4"/>
      <c r="DG68" s="4"/>
      <c r="DH68" s="4"/>
      <c r="DI68" s="4"/>
      <c r="DJ68" s="4"/>
      <c r="DK68" s="4" t="s">
        <v>162</v>
      </c>
      <c r="DL68" s="4"/>
      <c r="DM68" s="4"/>
      <c r="DN68" s="4"/>
      <c r="DO68" s="4" t="s">
        <v>175</v>
      </c>
      <c r="DP68" s="4"/>
      <c r="DQ68" s="4"/>
      <c r="DR68" s="4"/>
      <c r="DS68" s="4" t="s">
        <v>164</v>
      </c>
      <c r="DT68" s="4"/>
      <c r="DU68" s="3" t="s">
        <v>156</v>
      </c>
      <c r="DV68" s="3" t="s">
        <v>155</v>
      </c>
      <c r="DW68" s="4" t="s">
        <v>176</v>
      </c>
      <c r="DX68" s="4"/>
      <c r="DY68" s="4"/>
      <c r="DZ68" s="4"/>
      <c r="EA68" s="4"/>
      <c r="EB68" s="4"/>
      <c r="EC68" s="4"/>
      <c r="ED68" s="4"/>
      <c r="EE68" s="3" t="s">
        <v>154</v>
      </c>
      <c r="EF68" s="4"/>
      <c r="EG68" s="4"/>
      <c r="EH68" s="4"/>
      <c r="EI68" s="4"/>
      <c r="EJ68" s="4"/>
      <c r="EK68" s="4"/>
      <c r="EL68" s="4"/>
      <c r="EM68" s="4"/>
      <c r="EN68" s="3" t="s">
        <v>180</v>
      </c>
      <c r="EO68" s="4"/>
      <c r="EP68" s="4"/>
      <c r="EQ68" s="3" t="s">
        <v>180</v>
      </c>
      <c r="ER68" s="4" t="s">
        <v>164</v>
      </c>
      <c r="ES68" s="4" t="s">
        <v>165</v>
      </c>
      <c r="ET68" s="3">
        <f t="shared" ref="ET68:ET131" si="27">SUM(ER68:ES68)</f>
        <v>0</v>
      </c>
      <c r="EU68" s="4" t="s">
        <v>162</v>
      </c>
      <c r="EV68" s="4"/>
      <c r="EW68" s="4"/>
      <c r="EX68" s="4" t="s">
        <v>161</v>
      </c>
      <c r="EY68" s="4" t="s">
        <v>166</v>
      </c>
      <c r="EZ68" s="4"/>
      <c r="FA68" s="4" t="s">
        <v>157</v>
      </c>
      <c r="FB68" s="4"/>
      <c r="FC68" s="4"/>
      <c r="FD68" s="4"/>
      <c r="FE68" s="4"/>
      <c r="FF68" s="4"/>
      <c r="FG68" s="4"/>
      <c r="FH68" s="4"/>
      <c r="FI68" s="4">
        <v>2.06</v>
      </c>
      <c r="FJ68" s="4">
        <v>8.3833330000000004</v>
      </c>
      <c r="FK68" s="4">
        <v>80.966667000000001</v>
      </c>
    </row>
    <row r="69" spans="1:167" x14ac:dyDescent="0.25">
      <c r="A69" s="13">
        <v>18430</v>
      </c>
      <c r="B69" s="13" t="s">
        <v>240</v>
      </c>
      <c r="C69" s="4" t="s">
        <v>241</v>
      </c>
      <c r="D69" s="4"/>
      <c r="E69" s="1" t="s">
        <v>829</v>
      </c>
      <c r="F69" s="1"/>
      <c r="G69" s="1"/>
      <c r="H69" s="1" t="s">
        <v>825</v>
      </c>
      <c r="I69" s="1" t="s">
        <v>826</v>
      </c>
      <c r="J69" s="9" t="s">
        <v>848</v>
      </c>
      <c r="K69" s="9" t="s">
        <v>844</v>
      </c>
      <c r="L69" s="10">
        <v>486992.35</v>
      </c>
      <c r="M69" s="10">
        <v>5024865.83</v>
      </c>
      <c r="N69" s="15" t="s">
        <v>831</v>
      </c>
      <c r="O69" s="15" t="s">
        <v>831</v>
      </c>
      <c r="P69" s="4">
        <v>267.04333300000002</v>
      </c>
      <c r="Q69" s="4">
        <v>6.3333329999999997</v>
      </c>
      <c r="R69" s="3">
        <v>641.83333300000004</v>
      </c>
      <c r="S69" s="4">
        <v>0</v>
      </c>
      <c r="T69" s="4">
        <v>1.1791670000000001</v>
      </c>
      <c r="U69" s="4">
        <v>7.516667</v>
      </c>
      <c r="V69" s="4">
        <v>240.66666699999999</v>
      </c>
      <c r="W69" s="4"/>
      <c r="X69" s="4">
        <v>12.833333</v>
      </c>
      <c r="Y69" s="4">
        <v>295.16666700000002</v>
      </c>
      <c r="Z69" s="4">
        <v>4.3499999999999997E-2</v>
      </c>
      <c r="AA69" s="3">
        <f t="shared" si="25"/>
        <v>5.5927949999999997E-2</v>
      </c>
      <c r="AB69" s="4">
        <v>0.56799999999999995</v>
      </c>
      <c r="AC69" s="4">
        <v>0.52549999999999997</v>
      </c>
      <c r="AD69" s="3">
        <f t="shared" si="26"/>
        <v>2.3272292999999999</v>
      </c>
      <c r="AE69" s="4">
        <f t="shared" ref="AE69:AE74" si="28">0.5*0.015</f>
        <v>7.4999999999999997E-3</v>
      </c>
      <c r="AF69" s="3">
        <f t="shared" si="18"/>
        <v>2.4642749999999998E-2</v>
      </c>
      <c r="AG69" s="4">
        <v>0.35166700000000001</v>
      </c>
      <c r="AH69" s="3">
        <v>2.0667000000000001E-2</v>
      </c>
      <c r="AI69" s="4"/>
      <c r="AJ69" s="4">
        <v>0.91949999999999998</v>
      </c>
      <c r="AK69" s="3">
        <v>4.5832999999999999E-2</v>
      </c>
      <c r="AL69" s="4">
        <v>5.5283329999999999</v>
      </c>
      <c r="AM69" s="4" t="s">
        <v>157</v>
      </c>
      <c r="AN69" s="4" t="s">
        <v>155</v>
      </c>
      <c r="AO69" s="4" t="s">
        <v>179</v>
      </c>
      <c r="AP69" s="4">
        <v>325.63333299999999</v>
      </c>
      <c r="AQ69" s="4">
        <v>120.166667</v>
      </c>
      <c r="AR69" s="4">
        <v>1.5413330000000001</v>
      </c>
      <c r="AS69" s="3">
        <v>3.6133329999999999</v>
      </c>
      <c r="AT69" s="4">
        <v>9.7195</v>
      </c>
      <c r="AU69" s="4">
        <v>3.268167</v>
      </c>
      <c r="AV69" s="4"/>
      <c r="AW69" s="3">
        <v>15.5</v>
      </c>
      <c r="AX69" s="4" t="s">
        <v>169</v>
      </c>
      <c r="AY69" s="4">
        <v>12.833333</v>
      </c>
      <c r="AZ69" s="4" t="s">
        <v>157</v>
      </c>
      <c r="BA69" s="3">
        <f t="shared" ref="BA69:BA100" si="29">0.5*1</f>
        <v>0.5</v>
      </c>
      <c r="BB69" s="4" t="s">
        <v>157</v>
      </c>
      <c r="BC69" s="4">
        <v>0.59083300000000005</v>
      </c>
      <c r="BD69" s="4">
        <v>1.3416669999999999</v>
      </c>
      <c r="BE69" s="4"/>
      <c r="BF69" s="4"/>
      <c r="BG69" s="4"/>
      <c r="BH69" s="4"/>
      <c r="BI69" s="4">
        <v>18</v>
      </c>
      <c r="BJ69" s="4">
        <v>20</v>
      </c>
      <c r="BK69" s="4"/>
      <c r="BL69" s="3">
        <v>1.2500000000000001E-2</v>
      </c>
      <c r="BM69" s="4" t="s">
        <v>155</v>
      </c>
      <c r="BN69" s="4" t="s">
        <v>157</v>
      </c>
      <c r="BO69" s="4">
        <v>10.333333</v>
      </c>
      <c r="BP69" s="4" t="s">
        <v>157</v>
      </c>
      <c r="BQ69" s="4">
        <v>1.0833330000000001</v>
      </c>
      <c r="BR69" s="4">
        <v>1.9166669999999999</v>
      </c>
      <c r="BS69" s="4">
        <v>7</v>
      </c>
      <c r="BT69" s="3">
        <v>2.0833000000000001E-2</v>
      </c>
      <c r="BU69" s="4">
        <v>5.3833330000000004</v>
      </c>
      <c r="BV69" s="4"/>
      <c r="BW69" s="4" t="s">
        <v>157</v>
      </c>
      <c r="BX69" s="4">
        <v>0.99233300000000002</v>
      </c>
      <c r="BY69" s="4"/>
      <c r="BZ69" s="4" t="s">
        <v>169</v>
      </c>
      <c r="CA69" s="4" t="s">
        <v>169</v>
      </c>
      <c r="CB69" s="3">
        <v>2.0833000000000001E-2</v>
      </c>
      <c r="CC69" s="4">
        <v>0.55166700000000002</v>
      </c>
      <c r="CD69" s="4">
        <v>620.25</v>
      </c>
      <c r="CE69" s="4">
        <v>285.25</v>
      </c>
      <c r="CF69" s="4">
        <v>576.75</v>
      </c>
      <c r="CG69" s="4">
        <v>26.083333</v>
      </c>
      <c r="CH69" s="4"/>
      <c r="CI69" s="4">
        <v>107</v>
      </c>
      <c r="CJ69" s="4"/>
      <c r="CK69" s="4">
        <v>683.41666699999996</v>
      </c>
      <c r="CL69" s="4">
        <v>50</v>
      </c>
      <c r="CM69" s="4" t="s">
        <v>160</v>
      </c>
      <c r="CN69" s="4" t="s">
        <v>161</v>
      </c>
      <c r="CO69" s="4"/>
      <c r="CP69" s="4"/>
      <c r="CQ69" s="4"/>
      <c r="CR69" s="4"/>
      <c r="CS69" s="4"/>
      <c r="CT69" s="4"/>
      <c r="CU69" s="4" t="s">
        <v>170</v>
      </c>
      <c r="CV69" s="4"/>
      <c r="CW69" s="4"/>
      <c r="CX69" s="4"/>
      <c r="CY69" s="4"/>
      <c r="CZ69" s="4" t="s">
        <v>157</v>
      </c>
      <c r="DA69" s="4" t="s">
        <v>171</v>
      </c>
      <c r="DB69" s="4" t="s">
        <v>172</v>
      </c>
      <c r="DC69" s="4" t="s">
        <v>173</v>
      </c>
      <c r="DD69" s="4" t="s">
        <v>174</v>
      </c>
      <c r="DE69" s="4" t="s">
        <v>170</v>
      </c>
      <c r="DF69" s="4"/>
      <c r="DG69" s="4" t="s">
        <v>242</v>
      </c>
      <c r="DH69" s="4"/>
      <c r="DI69" s="4" t="s">
        <v>165</v>
      </c>
      <c r="DJ69" s="4"/>
      <c r="DK69" s="4" t="s">
        <v>162</v>
      </c>
      <c r="DL69" s="4"/>
      <c r="DM69" s="4"/>
      <c r="DN69" s="4"/>
      <c r="DO69" s="4" t="s">
        <v>175</v>
      </c>
      <c r="DP69" s="4"/>
      <c r="DQ69" s="4"/>
      <c r="DR69" s="4"/>
      <c r="DS69" s="4" t="s">
        <v>164</v>
      </c>
      <c r="DT69" s="4"/>
      <c r="DU69" s="4"/>
      <c r="DV69" s="4"/>
      <c r="DW69" s="4" t="s">
        <v>176</v>
      </c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 t="s">
        <v>164</v>
      </c>
      <c r="ES69" s="4" t="s">
        <v>165</v>
      </c>
      <c r="ET69" s="3">
        <f t="shared" si="27"/>
        <v>0</v>
      </c>
      <c r="EU69" s="4" t="s">
        <v>162</v>
      </c>
      <c r="EV69" s="4"/>
      <c r="EW69" s="4"/>
      <c r="EX69" s="4" t="s">
        <v>161</v>
      </c>
      <c r="EY69" s="4" t="s">
        <v>166</v>
      </c>
      <c r="EZ69" s="4"/>
      <c r="FA69" s="4" t="s">
        <v>157</v>
      </c>
      <c r="FB69" s="4"/>
      <c r="FC69" s="4"/>
      <c r="FD69" s="4"/>
      <c r="FE69" s="4"/>
      <c r="FF69" s="4"/>
      <c r="FG69" s="4"/>
      <c r="FH69" s="4"/>
      <c r="FI69" s="4">
        <v>1.21</v>
      </c>
      <c r="FJ69" s="4">
        <v>9</v>
      </c>
      <c r="FK69" s="4">
        <v>85.088333000000006</v>
      </c>
    </row>
    <row r="70" spans="1:167" x14ac:dyDescent="0.25">
      <c r="A70" s="13">
        <v>18431</v>
      </c>
      <c r="B70" s="13" t="s">
        <v>243</v>
      </c>
      <c r="C70" s="4" t="s">
        <v>244</v>
      </c>
      <c r="D70" s="4"/>
      <c r="E70" s="1" t="s">
        <v>829</v>
      </c>
      <c r="F70" s="1"/>
      <c r="G70" s="1"/>
      <c r="H70" s="1" t="s">
        <v>825</v>
      </c>
      <c r="I70" s="1" t="s">
        <v>826</v>
      </c>
      <c r="J70" s="9" t="s">
        <v>848</v>
      </c>
      <c r="K70" s="9" t="s">
        <v>844</v>
      </c>
      <c r="L70" s="10">
        <v>486233.16</v>
      </c>
      <c r="M70" s="10">
        <v>5022485.38</v>
      </c>
      <c r="N70" s="15" t="s">
        <v>831</v>
      </c>
      <c r="O70" s="15"/>
      <c r="P70" s="4">
        <v>357.25</v>
      </c>
      <c r="Q70" s="4">
        <v>1.5</v>
      </c>
      <c r="R70" s="3">
        <v>733.75</v>
      </c>
      <c r="S70" s="4">
        <v>0</v>
      </c>
      <c r="T70" s="4">
        <v>0.70374999999999999</v>
      </c>
      <c r="U70" s="4">
        <v>7.4749999999999996</v>
      </c>
      <c r="V70" s="4">
        <v>247</v>
      </c>
      <c r="W70" s="4"/>
      <c r="X70" s="4">
        <v>11.875</v>
      </c>
      <c r="Y70" s="4">
        <v>381.125</v>
      </c>
      <c r="Z70" s="4">
        <v>1.575E-2</v>
      </c>
      <c r="AA70" s="3">
        <f t="shared" si="25"/>
        <v>2.0249775000000001E-2</v>
      </c>
      <c r="AB70" s="4">
        <v>3.95E-2</v>
      </c>
      <c r="AC70" s="4">
        <v>2.3625E-2</v>
      </c>
      <c r="AD70" s="3">
        <f t="shared" si="26"/>
        <v>0.104625675</v>
      </c>
      <c r="AE70" s="4">
        <f t="shared" si="28"/>
        <v>7.4999999999999997E-3</v>
      </c>
      <c r="AF70" s="3">
        <f t="shared" si="18"/>
        <v>2.4642749999999998E-2</v>
      </c>
      <c r="AG70" s="4">
        <v>0.98450000000000004</v>
      </c>
      <c r="AH70" s="3">
        <f t="shared" ref="AH70:AH100" si="30">0.5*0.01</f>
        <v>5.0000000000000001E-3</v>
      </c>
      <c r="AI70" s="4"/>
      <c r="AJ70" s="4">
        <v>1.024</v>
      </c>
      <c r="AK70" s="3">
        <v>2.6749999999999999E-2</v>
      </c>
      <c r="AL70" s="4">
        <v>1.58</v>
      </c>
      <c r="AM70" s="4"/>
      <c r="AN70" s="4"/>
      <c r="AO70" s="4"/>
      <c r="AP70" s="4">
        <v>435.92500000000001</v>
      </c>
      <c r="AQ70" s="4">
        <v>105.65</v>
      </c>
      <c r="AR70" s="4" t="s">
        <v>157</v>
      </c>
      <c r="AS70" s="3" t="s">
        <v>157</v>
      </c>
      <c r="AT70" s="4">
        <v>21.85</v>
      </c>
      <c r="AU70" s="4">
        <v>3.48325</v>
      </c>
      <c r="AV70" s="4"/>
      <c r="AW70" s="3">
        <v>22.75</v>
      </c>
      <c r="AX70" s="4"/>
      <c r="AY70" s="4"/>
      <c r="AZ70" s="4"/>
      <c r="BA70" s="3">
        <f t="shared" si="29"/>
        <v>0.5</v>
      </c>
      <c r="BB70" s="4"/>
      <c r="BC70" s="4">
        <v>0.22850000000000001</v>
      </c>
      <c r="BD70" s="4"/>
      <c r="BE70" s="4"/>
      <c r="BF70" s="4"/>
      <c r="BG70" s="4"/>
      <c r="BH70" s="4"/>
      <c r="BI70" s="4"/>
      <c r="BJ70" s="4">
        <v>18.375</v>
      </c>
      <c r="BK70" s="4"/>
      <c r="BL70" s="3">
        <v>1.35E-2</v>
      </c>
      <c r="BM70" s="4"/>
      <c r="BN70" s="4" t="s">
        <v>157</v>
      </c>
      <c r="BO70" s="4"/>
      <c r="BP70" s="4" t="s">
        <v>157</v>
      </c>
      <c r="BQ70" s="4"/>
      <c r="BR70" s="4">
        <v>3.625</v>
      </c>
      <c r="BS70" s="4"/>
      <c r="BT70" s="3">
        <v>2.8750000000000001E-2</v>
      </c>
      <c r="BU70" s="4"/>
      <c r="BV70" s="4"/>
      <c r="BW70" s="4"/>
      <c r="BX70" s="4"/>
      <c r="BY70" s="4"/>
      <c r="BZ70" s="4" t="s">
        <v>169</v>
      </c>
      <c r="CA70" s="4"/>
      <c r="CB70" s="3">
        <f t="shared" ref="CB70:CB94" si="31">0.5*0.01</f>
        <v>5.0000000000000001E-3</v>
      </c>
      <c r="CC70" s="4"/>
      <c r="CD70" s="4">
        <v>275.375</v>
      </c>
      <c r="CE70" s="4">
        <v>5.375</v>
      </c>
      <c r="CF70" s="4">
        <v>160.125</v>
      </c>
      <c r="CG70" s="4">
        <v>47.75</v>
      </c>
      <c r="CH70" s="4"/>
      <c r="CI70" s="4">
        <v>15.375</v>
      </c>
      <c r="CJ70" s="4"/>
      <c r="CK70" s="4">
        <v>175.125</v>
      </c>
      <c r="CL70" s="4">
        <v>50</v>
      </c>
      <c r="CM70" s="4" t="s">
        <v>160</v>
      </c>
      <c r="CN70" s="4" t="s">
        <v>161</v>
      </c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 t="s">
        <v>162</v>
      </c>
      <c r="DL70" s="4"/>
      <c r="DM70" s="4"/>
      <c r="DN70" s="4"/>
      <c r="DO70" s="4"/>
      <c r="DP70" s="4"/>
      <c r="DQ70" s="4"/>
      <c r="DR70" s="4"/>
      <c r="DS70" s="4" t="s">
        <v>164</v>
      </c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 t="s">
        <v>164</v>
      </c>
      <c r="ES70" s="4" t="s">
        <v>165</v>
      </c>
      <c r="ET70" s="3">
        <f t="shared" si="27"/>
        <v>0</v>
      </c>
      <c r="EU70" s="4" t="s">
        <v>162</v>
      </c>
      <c r="EV70" s="4"/>
      <c r="EW70" s="4"/>
      <c r="EX70" s="4"/>
      <c r="EY70" s="4" t="s">
        <v>166</v>
      </c>
      <c r="EZ70" s="4"/>
      <c r="FA70" s="4"/>
      <c r="FB70" s="4"/>
      <c r="FC70" s="4"/>
      <c r="FD70" s="4"/>
      <c r="FE70" s="4"/>
      <c r="FF70" s="4"/>
      <c r="FG70" s="4"/>
      <c r="FH70" s="4"/>
      <c r="FI70" s="4" t="s">
        <v>181</v>
      </c>
      <c r="FJ70" s="4">
        <v>7.5</v>
      </c>
      <c r="FK70" s="4">
        <v>68.965000000000003</v>
      </c>
    </row>
    <row r="71" spans="1:167" x14ac:dyDescent="0.25">
      <c r="A71" s="13">
        <v>18432</v>
      </c>
      <c r="B71" s="13" t="s">
        <v>556</v>
      </c>
      <c r="C71" s="4" t="s">
        <v>556</v>
      </c>
      <c r="D71" s="4" t="s">
        <v>556</v>
      </c>
      <c r="E71" s="1" t="s">
        <v>830</v>
      </c>
      <c r="F71" s="1" t="s">
        <v>831</v>
      </c>
      <c r="G71" s="1"/>
      <c r="H71" s="1" t="s">
        <v>825</v>
      </c>
      <c r="I71" s="1" t="s">
        <v>826</v>
      </c>
      <c r="J71" s="9" t="s">
        <v>853</v>
      </c>
      <c r="K71" s="9" t="s">
        <v>844</v>
      </c>
      <c r="L71" s="10">
        <v>490364.96</v>
      </c>
      <c r="M71" s="10">
        <v>4991015.78</v>
      </c>
      <c r="N71" s="15" t="s">
        <v>831</v>
      </c>
      <c r="O71" s="15"/>
      <c r="P71" s="4">
        <v>355.97500000000002</v>
      </c>
      <c r="Q71" s="4">
        <v>0.875</v>
      </c>
      <c r="R71" s="3">
        <v>726.25</v>
      </c>
      <c r="S71" s="4">
        <v>0</v>
      </c>
      <c r="T71" s="4">
        <v>0.83374999999999999</v>
      </c>
      <c r="U71" s="4">
        <v>7.55</v>
      </c>
      <c r="V71" s="4">
        <v>231.75</v>
      </c>
      <c r="W71" s="4"/>
      <c r="X71" s="4">
        <v>12.5</v>
      </c>
      <c r="Y71" s="4">
        <v>352.875</v>
      </c>
      <c r="Z71" s="4">
        <v>3.3875000000000002E-2</v>
      </c>
      <c r="AA71" s="3">
        <f t="shared" si="25"/>
        <v>4.3553087500000004E-2</v>
      </c>
      <c r="AB71" s="4">
        <v>1.08</v>
      </c>
      <c r="AC71" s="4">
        <v>1.0425</v>
      </c>
      <c r="AD71" s="3">
        <f t="shared" si="26"/>
        <v>4.6168155000000004</v>
      </c>
      <c r="AE71" s="4">
        <f t="shared" si="28"/>
        <v>7.4999999999999997E-3</v>
      </c>
      <c r="AF71" s="3">
        <f t="shared" si="18"/>
        <v>2.4642749999999998E-2</v>
      </c>
      <c r="AG71" s="4">
        <v>0.84250000000000003</v>
      </c>
      <c r="AH71" s="3">
        <f t="shared" si="30"/>
        <v>5.0000000000000001E-3</v>
      </c>
      <c r="AI71" s="4"/>
      <c r="AJ71" s="4">
        <v>1.9225000000000001</v>
      </c>
      <c r="AK71" s="3">
        <v>7.0000000000000001E-3</v>
      </c>
      <c r="AL71" s="4">
        <v>1.51</v>
      </c>
      <c r="AM71" s="4" t="s">
        <v>157</v>
      </c>
      <c r="AN71" s="4" t="s">
        <v>155</v>
      </c>
      <c r="AO71" s="4" t="s">
        <v>179</v>
      </c>
      <c r="AP71" s="4">
        <v>434.35</v>
      </c>
      <c r="AQ71" s="4">
        <v>102.675</v>
      </c>
      <c r="AR71" s="4" t="s">
        <v>157</v>
      </c>
      <c r="AS71" s="3">
        <v>6.45</v>
      </c>
      <c r="AT71" s="4">
        <v>23.635000000000002</v>
      </c>
      <c r="AU71" s="4">
        <v>4.3754999999999997</v>
      </c>
      <c r="AV71" s="4"/>
      <c r="AW71" s="3">
        <v>18</v>
      </c>
      <c r="AX71" s="4" t="s">
        <v>169</v>
      </c>
      <c r="AY71" s="4" t="s">
        <v>169</v>
      </c>
      <c r="AZ71" s="4">
        <v>1.22</v>
      </c>
      <c r="BA71" s="3">
        <f t="shared" si="29"/>
        <v>0.5</v>
      </c>
      <c r="BB71" s="4" t="s">
        <v>157</v>
      </c>
      <c r="BC71" s="4">
        <v>0.40799999999999997</v>
      </c>
      <c r="BD71" s="4">
        <v>0.5</v>
      </c>
      <c r="BE71" s="4"/>
      <c r="BF71" s="4"/>
      <c r="BG71" s="4"/>
      <c r="BH71" s="4"/>
      <c r="BI71" s="4">
        <v>25.5</v>
      </c>
      <c r="BJ71" s="4">
        <v>2.875</v>
      </c>
      <c r="BK71" s="4"/>
      <c r="BL71" s="3">
        <f>0.5*0.01</f>
        <v>5.0000000000000001E-3</v>
      </c>
      <c r="BM71" s="4" t="s">
        <v>155</v>
      </c>
      <c r="BN71" s="4" t="s">
        <v>157</v>
      </c>
      <c r="BO71" s="4">
        <v>17.25</v>
      </c>
      <c r="BP71" s="4" t="s">
        <v>157</v>
      </c>
      <c r="BQ71" s="4" t="s">
        <v>157</v>
      </c>
      <c r="BR71" s="4" t="s">
        <v>157</v>
      </c>
      <c r="BS71" s="4">
        <v>1.75</v>
      </c>
      <c r="BT71" s="3">
        <f>0.5*0.01</f>
        <v>5.0000000000000001E-3</v>
      </c>
      <c r="BU71" s="4" t="s">
        <v>159</v>
      </c>
      <c r="BV71" s="4"/>
      <c r="BW71" s="4">
        <v>2.875</v>
      </c>
      <c r="BX71" s="4">
        <v>0.35499999999999998</v>
      </c>
      <c r="BY71" s="4"/>
      <c r="BZ71" s="4" t="s">
        <v>169</v>
      </c>
      <c r="CA71" s="4">
        <v>22.5</v>
      </c>
      <c r="CB71" s="3">
        <f t="shared" si="31"/>
        <v>5.0000000000000001E-3</v>
      </c>
      <c r="CC71" s="4">
        <v>0.1275</v>
      </c>
      <c r="CD71" s="4">
        <v>375.375</v>
      </c>
      <c r="CE71" s="4">
        <v>5.375</v>
      </c>
      <c r="CF71" s="4" t="s">
        <v>157</v>
      </c>
      <c r="CG71" s="4" t="s">
        <v>157</v>
      </c>
      <c r="CH71" s="4"/>
      <c r="CI71" s="4" t="s">
        <v>157</v>
      </c>
      <c r="CJ71" s="4"/>
      <c r="CK71" s="4" t="s">
        <v>157</v>
      </c>
      <c r="CL71" s="4">
        <v>50</v>
      </c>
      <c r="CM71" s="4" t="s">
        <v>160</v>
      </c>
      <c r="CN71" s="4" t="s">
        <v>161</v>
      </c>
      <c r="CO71" s="4"/>
      <c r="CP71" s="4"/>
      <c r="CQ71" s="4"/>
      <c r="CR71" s="4"/>
      <c r="CS71" s="4"/>
      <c r="CT71" s="4"/>
      <c r="CU71" s="4" t="s">
        <v>170</v>
      </c>
      <c r="CV71" s="4"/>
      <c r="CW71" s="3" t="s">
        <v>180</v>
      </c>
      <c r="CX71" s="4"/>
      <c r="CY71" s="4"/>
      <c r="CZ71" s="4" t="s">
        <v>157</v>
      </c>
      <c r="DA71" s="4" t="s">
        <v>171</v>
      </c>
      <c r="DB71" s="4" t="s">
        <v>172</v>
      </c>
      <c r="DC71" s="4" t="s">
        <v>173</v>
      </c>
      <c r="DD71" s="4" t="s">
        <v>174</v>
      </c>
      <c r="DE71" s="4" t="s">
        <v>170</v>
      </c>
      <c r="DF71" s="4"/>
      <c r="DG71" s="4"/>
      <c r="DH71" s="4"/>
      <c r="DI71" s="4"/>
      <c r="DJ71" s="4"/>
      <c r="DK71" s="4" t="s">
        <v>162</v>
      </c>
      <c r="DL71" s="3" t="s">
        <v>156</v>
      </c>
      <c r="DM71" s="4"/>
      <c r="DN71" s="4"/>
      <c r="DO71" s="4" t="s">
        <v>175</v>
      </c>
      <c r="DP71" s="4"/>
      <c r="DQ71" s="3" t="s">
        <v>175</v>
      </c>
      <c r="DR71" s="4"/>
      <c r="DS71" s="4" t="s">
        <v>164</v>
      </c>
      <c r="DT71" s="4"/>
      <c r="DU71" s="3" t="s">
        <v>156</v>
      </c>
      <c r="DV71" s="3" t="s">
        <v>155</v>
      </c>
      <c r="DW71" s="4" t="s">
        <v>176</v>
      </c>
      <c r="DX71" s="4"/>
      <c r="DY71" s="4"/>
      <c r="DZ71" s="3" t="s">
        <v>170</v>
      </c>
      <c r="EA71" s="3" t="s">
        <v>156</v>
      </c>
      <c r="EB71" s="3" t="s">
        <v>170</v>
      </c>
      <c r="EC71" s="4"/>
      <c r="ED71" s="4"/>
      <c r="EE71" s="3" t="s">
        <v>154</v>
      </c>
      <c r="EF71" s="4"/>
      <c r="EG71" s="4"/>
      <c r="EH71" s="4"/>
      <c r="EI71" s="3" t="s">
        <v>170</v>
      </c>
      <c r="EJ71" s="1"/>
      <c r="EK71" s="3" t="s">
        <v>155</v>
      </c>
      <c r="EL71" s="3" t="s">
        <v>155</v>
      </c>
      <c r="EM71" s="4"/>
      <c r="EN71" s="3" t="s">
        <v>180</v>
      </c>
      <c r="EO71" s="4"/>
      <c r="EP71" s="4"/>
      <c r="EQ71" s="3" t="s">
        <v>180</v>
      </c>
      <c r="ER71" s="4" t="s">
        <v>164</v>
      </c>
      <c r="ES71" s="4" t="s">
        <v>165</v>
      </c>
      <c r="ET71" s="3">
        <f t="shared" si="27"/>
        <v>0</v>
      </c>
      <c r="EU71" s="4" t="s">
        <v>162</v>
      </c>
      <c r="EV71" s="4"/>
      <c r="EW71" s="4"/>
      <c r="EX71" s="4" t="s">
        <v>161</v>
      </c>
      <c r="EY71" s="4" t="s">
        <v>166</v>
      </c>
      <c r="EZ71" s="4"/>
      <c r="FA71" s="4" t="s">
        <v>157</v>
      </c>
      <c r="FB71" s="4"/>
      <c r="FC71" s="4"/>
      <c r="FD71" s="4"/>
      <c r="FE71" s="4"/>
      <c r="FF71" s="4"/>
      <c r="FG71" s="4"/>
      <c r="FH71" s="4"/>
      <c r="FI71" s="4">
        <v>0.67249999999999999</v>
      </c>
      <c r="FJ71" s="4">
        <v>9.0749999999999993</v>
      </c>
      <c r="FK71" s="4">
        <v>85.072500000000005</v>
      </c>
    </row>
    <row r="72" spans="1:167" x14ac:dyDescent="0.25">
      <c r="A72" s="13">
        <v>26002</v>
      </c>
      <c r="B72" s="13" t="s">
        <v>245</v>
      </c>
      <c r="C72" s="4" t="s">
        <v>246</v>
      </c>
      <c r="D72" s="4"/>
      <c r="E72" s="1" t="s">
        <v>841</v>
      </c>
      <c r="F72" s="1" t="s">
        <v>831</v>
      </c>
      <c r="G72" s="1"/>
      <c r="H72" s="1" t="s">
        <v>825</v>
      </c>
      <c r="I72" s="1" t="s">
        <v>854</v>
      </c>
      <c r="J72" s="9" t="s">
        <v>855</v>
      </c>
      <c r="K72" s="9" t="s">
        <v>856</v>
      </c>
      <c r="L72" s="10">
        <v>495037.04</v>
      </c>
      <c r="M72" s="10">
        <v>5128223.5199999996</v>
      </c>
      <c r="N72" s="15" t="s">
        <v>831</v>
      </c>
      <c r="O72" s="15" t="s">
        <v>831</v>
      </c>
      <c r="P72" s="4">
        <v>213.1</v>
      </c>
      <c r="Q72" s="4">
        <v>2</v>
      </c>
      <c r="R72" s="3">
        <v>450</v>
      </c>
      <c r="S72" s="4">
        <v>0</v>
      </c>
      <c r="T72" s="4">
        <v>1.31</v>
      </c>
      <c r="U72" s="4">
        <v>7.7</v>
      </c>
      <c r="V72" s="4">
        <v>214</v>
      </c>
      <c r="W72" s="4"/>
      <c r="X72" s="4">
        <v>13.3</v>
      </c>
      <c r="Y72" s="4">
        <v>247.2</v>
      </c>
      <c r="Z72" s="4">
        <v>3.7999999999999999E-2</v>
      </c>
      <c r="AA72" s="3">
        <f t="shared" si="25"/>
        <v>4.88566E-2</v>
      </c>
      <c r="AB72" s="4">
        <v>1.1379999999999999</v>
      </c>
      <c r="AC72" s="4">
        <v>1.1000000000000001</v>
      </c>
      <c r="AD72" s="3">
        <f t="shared" si="26"/>
        <v>4.8714600000000008</v>
      </c>
      <c r="AE72" s="4">
        <f t="shared" si="28"/>
        <v>7.4999999999999997E-3</v>
      </c>
      <c r="AF72" s="3">
        <f t="shared" si="18"/>
        <v>2.4642749999999998E-2</v>
      </c>
      <c r="AG72" s="4">
        <v>3.2000000000000001E-2</v>
      </c>
      <c r="AH72" s="3">
        <f t="shared" si="30"/>
        <v>5.0000000000000001E-3</v>
      </c>
      <c r="AI72" s="4"/>
      <c r="AJ72" s="4">
        <v>1.17</v>
      </c>
      <c r="AK72" s="3">
        <v>7.0000000000000001E-3</v>
      </c>
      <c r="AL72" s="4">
        <v>4.96</v>
      </c>
      <c r="AM72" s="4" t="s">
        <v>157</v>
      </c>
      <c r="AN72" s="4" t="s">
        <v>155</v>
      </c>
      <c r="AO72" s="4" t="s">
        <v>179</v>
      </c>
      <c r="AP72" s="4">
        <v>260</v>
      </c>
      <c r="AQ72" s="4">
        <v>68.7</v>
      </c>
      <c r="AR72" s="4">
        <v>3.65</v>
      </c>
      <c r="AS72" s="3">
        <v>12</v>
      </c>
      <c r="AT72" s="4">
        <v>16.3</v>
      </c>
      <c r="AU72" s="4">
        <v>7.87</v>
      </c>
      <c r="AV72" s="4"/>
      <c r="AW72" s="3">
        <v>18</v>
      </c>
      <c r="AX72" s="4">
        <v>35</v>
      </c>
      <c r="AY72" s="4">
        <v>98</v>
      </c>
      <c r="AZ72" s="4" t="s">
        <v>157</v>
      </c>
      <c r="BA72" s="3">
        <f t="shared" si="29"/>
        <v>0.5</v>
      </c>
      <c r="BB72" s="4" t="s">
        <v>157</v>
      </c>
      <c r="BC72" s="4" t="s">
        <v>159</v>
      </c>
      <c r="BD72" s="4" t="s">
        <v>159</v>
      </c>
      <c r="BE72" s="4">
        <v>35</v>
      </c>
      <c r="BF72" s="4">
        <v>87</v>
      </c>
      <c r="BG72" s="4" t="s">
        <v>169</v>
      </c>
      <c r="BH72" s="4" t="s">
        <v>155</v>
      </c>
      <c r="BI72" s="4" t="s">
        <v>169</v>
      </c>
      <c r="BJ72" s="4">
        <v>98</v>
      </c>
      <c r="BK72" s="12">
        <v>2338</v>
      </c>
      <c r="BL72" s="3">
        <f>0.5*0.01</f>
        <v>5.0000000000000001E-3</v>
      </c>
      <c r="BM72" s="4" t="s">
        <v>155</v>
      </c>
      <c r="BN72" s="4" t="s">
        <v>157</v>
      </c>
      <c r="BO72" s="4" t="s">
        <v>157</v>
      </c>
      <c r="BP72" s="4" t="s">
        <v>157</v>
      </c>
      <c r="BQ72" s="4" t="s">
        <v>157</v>
      </c>
      <c r="BR72" s="4" t="s">
        <v>157</v>
      </c>
      <c r="BS72" s="4" t="s">
        <v>157</v>
      </c>
      <c r="BT72" s="3">
        <f>0.5*0.01</f>
        <v>5.0000000000000001E-3</v>
      </c>
      <c r="BU72" s="4" t="s">
        <v>159</v>
      </c>
      <c r="BV72" s="4"/>
      <c r="BW72" s="4" t="s">
        <v>157</v>
      </c>
      <c r="BX72" s="4" t="s">
        <v>155</v>
      </c>
      <c r="BY72" s="4"/>
      <c r="BZ72" s="4" t="s">
        <v>169</v>
      </c>
      <c r="CA72" s="4" t="s">
        <v>169</v>
      </c>
      <c r="CB72" s="3">
        <f t="shared" si="31"/>
        <v>5.0000000000000001E-3</v>
      </c>
      <c r="CC72" s="4" t="s">
        <v>155</v>
      </c>
      <c r="CD72" s="4">
        <v>45</v>
      </c>
      <c r="CE72" s="4" t="s">
        <v>157</v>
      </c>
      <c r="CF72" s="4" t="s">
        <v>157</v>
      </c>
      <c r="CG72" s="4" t="s">
        <v>157</v>
      </c>
      <c r="CH72" s="4"/>
      <c r="CI72" s="4" t="s">
        <v>157</v>
      </c>
      <c r="CJ72" s="4" t="s">
        <v>157</v>
      </c>
      <c r="CK72" s="4" t="s">
        <v>157</v>
      </c>
      <c r="CL72" s="4">
        <v>170</v>
      </c>
      <c r="CM72" s="4" t="s">
        <v>160</v>
      </c>
      <c r="CN72" s="4" t="s">
        <v>161</v>
      </c>
      <c r="CO72" s="3" t="s">
        <v>163</v>
      </c>
      <c r="CP72" s="3" t="s">
        <v>163</v>
      </c>
      <c r="CQ72" s="3" t="s">
        <v>163</v>
      </c>
      <c r="CR72" s="3" t="s">
        <v>163</v>
      </c>
      <c r="CS72" s="4"/>
      <c r="CT72" s="4"/>
      <c r="CU72" s="4" t="s">
        <v>170</v>
      </c>
      <c r="CV72" s="3" t="s">
        <v>163</v>
      </c>
      <c r="CW72" s="3" t="s">
        <v>180</v>
      </c>
      <c r="CX72" s="4"/>
      <c r="CY72" s="4"/>
      <c r="CZ72" s="4" t="s">
        <v>157</v>
      </c>
      <c r="DA72" s="4" t="s">
        <v>171</v>
      </c>
      <c r="DB72" s="4" t="s">
        <v>172</v>
      </c>
      <c r="DC72" s="4" t="s">
        <v>173</v>
      </c>
      <c r="DD72" s="4" t="s">
        <v>174</v>
      </c>
      <c r="DE72" s="4" t="s">
        <v>170</v>
      </c>
      <c r="DF72" s="4"/>
      <c r="DG72" s="4"/>
      <c r="DH72" s="3">
        <v>0</v>
      </c>
      <c r="DI72" s="4"/>
      <c r="DJ72" s="3" t="s">
        <v>163</v>
      </c>
      <c r="DK72" s="4" t="s">
        <v>162</v>
      </c>
      <c r="DL72" s="3" t="s">
        <v>156</v>
      </c>
      <c r="DM72" s="3">
        <v>0</v>
      </c>
      <c r="DN72" s="3" t="s">
        <v>163</v>
      </c>
      <c r="DO72" s="4" t="s">
        <v>175</v>
      </c>
      <c r="DP72" s="4"/>
      <c r="DQ72" s="3" t="s">
        <v>175</v>
      </c>
      <c r="DR72" s="4"/>
      <c r="DS72" s="4" t="s">
        <v>164</v>
      </c>
      <c r="DT72" s="3">
        <v>0</v>
      </c>
      <c r="DU72" s="3" t="s">
        <v>156</v>
      </c>
      <c r="DV72" s="3" t="s">
        <v>155</v>
      </c>
      <c r="DW72" s="4" t="s">
        <v>176</v>
      </c>
      <c r="DX72" s="3" t="s">
        <v>163</v>
      </c>
      <c r="DY72" s="4"/>
      <c r="DZ72" s="3" t="s">
        <v>170</v>
      </c>
      <c r="EA72" s="3" t="s">
        <v>156</v>
      </c>
      <c r="EB72" s="3" t="s">
        <v>170</v>
      </c>
      <c r="EC72" s="4"/>
      <c r="ED72" s="4"/>
      <c r="EE72" s="3" t="s">
        <v>154</v>
      </c>
      <c r="EF72" s="4"/>
      <c r="EG72" s="4"/>
      <c r="EH72" s="4"/>
      <c r="EI72" s="3" t="s">
        <v>170</v>
      </c>
      <c r="EJ72" s="1"/>
      <c r="EK72" s="3" t="s">
        <v>155</v>
      </c>
      <c r="EL72" s="3" t="s">
        <v>155</v>
      </c>
      <c r="EM72" s="4"/>
      <c r="EN72" s="3" t="s">
        <v>180</v>
      </c>
      <c r="EO72" s="4"/>
      <c r="EP72" s="4"/>
      <c r="EQ72" s="3" t="s">
        <v>180</v>
      </c>
      <c r="ER72" s="4" t="s">
        <v>164</v>
      </c>
      <c r="ES72" s="4" t="s">
        <v>165</v>
      </c>
      <c r="ET72" s="3">
        <f t="shared" si="27"/>
        <v>0</v>
      </c>
      <c r="EU72" s="4" t="s">
        <v>162</v>
      </c>
      <c r="EV72" s="4"/>
      <c r="EW72" s="4"/>
      <c r="EX72" s="4" t="s">
        <v>161</v>
      </c>
      <c r="EY72" s="4" t="s">
        <v>166</v>
      </c>
      <c r="EZ72" s="4"/>
      <c r="FA72" s="4" t="s">
        <v>157</v>
      </c>
      <c r="FB72" s="3" t="s">
        <v>163</v>
      </c>
      <c r="FC72" s="3" t="s">
        <v>163</v>
      </c>
      <c r="FD72" s="3" t="s">
        <v>163</v>
      </c>
      <c r="FE72" s="3" t="s">
        <v>163</v>
      </c>
      <c r="FF72" s="3" t="s">
        <v>163</v>
      </c>
      <c r="FG72" s="3" t="s">
        <v>163</v>
      </c>
      <c r="FH72" s="4"/>
      <c r="FI72" s="4">
        <v>0.56000000000000005</v>
      </c>
      <c r="FJ72" s="4">
        <v>8.6999999999999993</v>
      </c>
      <c r="FK72" s="4">
        <v>83.25</v>
      </c>
    </row>
    <row r="73" spans="1:167" x14ac:dyDescent="0.25">
      <c r="A73" s="13">
        <v>26003</v>
      </c>
      <c r="B73" s="13" t="s">
        <v>247</v>
      </c>
      <c r="C73" s="4" t="s">
        <v>246</v>
      </c>
      <c r="D73" s="4"/>
      <c r="E73" s="1" t="s">
        <v>841</v>
      </c>
      <c r="F73" s="1"/>
      <c r="G73" s="1"/>
      <c r="H73" s="1" t="s">
        <v>825</v>
      </c>
      <c r="I73" s="1" t="s">
        <v>854</v>
      </c>
      <c r="J73" s="9" t="s">
        <v>855</v>
      </c>
      <c r="K73" s="9" t="s">
        <v>856</v>
      </c>
      <c r="L73" s="10">
        <v>494976.58</v>
      </c>
      <c r="M73" s="10">
        <v>5127569.05</v>
      </c>
      <c r="N73" s="15" t="s">
        <v>831</v>
      </c>
      <c r="O73" s="15" t="s">
        <v>831</v>
      </c>
      <c r="P73" s="4">
        <v>201.933333</v>
      </c>
      <c r="Q73" s="4">
        <v>1.7777780000000001</v>
      </c>
      <c r="R73" s="3">
        <v>540.44444399999998</v>
      </c>
      <c r="S73" s="4">
        <v>0</v>
      </c>
      <c r="T73" s="4">
        <v>0.66833299999999995</v>
      </c>
      <c r="U73" s="4">
        <v>7.766667</v>
      </c>
      <c r="V73" s="4">
        <v>231.77777800000001</v>
      </c>
      <c r="W73" s="4"/>
      <c r="X73" s="4">
        <v>12.922222</v>
      </c>
      <c r="Y73" s="4">
        <v>239.16666699999999</v>
      </c>
      <c r="Z73" s="4">
        <v>2.9777999999999999E-2</v>
      </c>
      <c r="AA73" s="3">
        <f t="shared" si="25"/>
        <v>3.8285574600000004E-2</v>
      </c>
      <c r="AB73" s="4">
        <v>2.0957780000000001</v>
      </c>
      <c r="AC73" s="4">
        <v>2.0666669999999998</v>
      </c>
      <c r="AD73" s="3">
        <f t="shared" si="26"/>
        <v>9.1524414761999999</v>
      </c>
      <c r="AE73" s="4">
        <f t="shared" si="28"/>
        <v>7.4999999999999997E-3</v>
      </c>
      <c r="AF73" s="3">
        <f t="shared" si="18"/>
        <v>2.4642749999999998E-2</v>
      </c>
      <c r="AG73" s="4">
        <v>1.002</v>
      </c>
      <c r="AH73" s="3">
        <f t="shared" si="30"/>
        <v>5.0000000000000001E-3</v>
      </c>
      <c r="AI73" s="4"/>
      <c r="AJ73" s="4">
        <v>3.0977779999999999</v>
      </c>
      <c r="AK73" s="3" t="s">
        <v>156</v>
      </c>
      <c r="AL73" s="4">
        <v>3.3966669999999999</v>
      </c>
      <c r="AM73" s="4"/>
      <c r="AN73" s="4" t="s">
        <v>155</v>
      </c>
      <c r="AO73" s="4" t="s">
        <v>179</v>
      </c>
      <c r="AP73" s="4">
        <v>289.81428599999998</v>
      </c>
      <c r="AQ73" s="4">
        <v>68.271428999999998</v>
      </c>
      <c r="AR73" s="4">
        <v>3.2829999999999999</v>
      </c>
      <c r="AS73" s="3">
        <v>14</v>
      </c>
      <c r="AT73" s="4">
        <v>16.79</v>
      </c>
      <c r="AU73" s="4">
        <v>9.8101430000000001</v>
      </c>
      <c r="AV73" s="4"/>
      <c r="AW73" s="3">
        <v>21.285713999999999</v>
      </c>
      <c r="AX73" s="4"/>
      <c r="AY73" s="4"/>
      <c r="AZ73" s="4"/>
      <c r="BA73" s="3">
        <f t="shared" si="29"/>
        <v>0.5</v>
      </c>
      <c r="BB73" s="4"/>
      <c r="BC73" s="4" t="s">
        <v>159</v>
      </c>
      <c r="BD73" s="4"/>
      <c r="BE73" s="4"/>
      <c r="BF73" s="4"/>
      <c r="BG73" s="4"/>
      <c r="BH73" s="4"/>
      <c r="BI73" s="4"/>
      <c r="BJ73" s="4">
        <v>69.571428999999995</v>
      </c>
      <c r="BK73" s="4"/>
      <c r="BL73" s="3">
        <f>0.5*0.01</f>
        <v>5.0000000000000001E-3</v>
      </c>
      <c r="BM73" s="4"/>
      <c r="BN73" s="4" t="s">
        <v>157</v>
      </c>
      <c r="BO73" s="4"/>
      <c r="BP73" s="4" t="s">
        <v>157</v>
      </c>
      <c r="BQ73" s="4"/>
      <c r="BR73" s="4" t="s">
        <v>157</v>
      </c>
      <c r="BS73" s="4"/>
      <c r="BT73" s="3">
        <v>2.5285999999999999E-2</v>
      </c>
      <c r="BU73" s="4"/>
      <c r="BV73" s="4"/>
      <c r="BW73" s="4"/>
      <c r="BX73" s="4"/>
      <c r="BY73" s="4"/>
      <c r="BZ73" s="4" t="s">
        <v>169</v>
      </c>
      <c r="CA73" s="4"/>
      <c r="CB73" s="3">
        <f t="shared" si="31"/>
        <v>5.0000000000000001E-3</v>
      </c>
      <c r="CC73" s="4"/>
      <c r="CD73" s="4">
        <v>141.64285699999999</v>
      </c>
      <c r="CE73" s="4">
        <v>115.785714</v>
      </c>
      <c r="CF73" s="4">
        <v>1.928571</v>
      </c>
      <c r="CG73" s="4"/>
      <c r="CH73" s="4"/>
      <c r="CI73" s="4" t="s">
        <v>157</v>
      </c>
      <c r="CJ73" s="4" t="s">
        <v>157</v>
      </c>
      <c r="CK73" s="4">
        <v>1.857143</v>
      </c>
      <c r="CL73" s="4">
        <v>315</v>
      </c>
      <c r="CM73" s="4" t="s">
        <v>160</v>
      </c>
      <c r="CN73" s="4" t="s">
        <v>161</v>
      </c>
      <c r="CO73" s="4"/>
      <c r="CP73" s="4"/>
      <c r="CQ73" s="4"/>
      <c r="CR73" s="4"/>
      <c r="CS73" s="4"/>
      <c r="CT73" s="4"/>
      <c r="CU73" s="4"/>
      <c r="CV73" s="4"/>
      <c r="CW73" s="3">
        <v>3.571E-3</v>
      </c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 t="s">
        <v>162</v>
      </c>
      <c r="DL73" s="3" t="s">
        <v>156</v>
      </c>
      <c r="DM73" s="3">
        <v>0</v>
      </c>
      <c r="DN73" s="4"/>
      <c r="DO73" s="4"/>
      <c r="DP73" s="4"/>
      <c r="DQ73" s="4"/>
      <c r="DR73" s="4"/>
      <c r="DS73" s="4" t="s">
        <v>164</v>
      </c>
      <c r="DT73" s="3">
        <v>0</v>
      </c>
      <c r="DU73" s="4"/>
      <c r="DV73" s="4"/>
      <c r="DW73" s="4"/>
      <c r="DX73" s="4"/>
      <c r="DY73" s="4"/>
      <c r="DZ73" s="3" t="s">
        <v>170</v>
      </c>
      <c r="EA73" s="3" t="s">
        <v>156</v>
      </c>
      <c r="EB73" s="3" t="s">
        <v>170</v>
      </c>
      <c r="EC73" s="4"/>
      <c r="ED73" s="4"/>
      <c r="EE73" s="4"/>
      <c r="EF73" s="4"/>
      <c r="EG73" s="4"/>
      <c r="EH73" s="4"/>
      <c r="EI73" s="4"/>
      <c r="EJ73" s="4"/>
      <c r="EK73" s="4"/>
      <c r="EL73" s="3" t="s">
        <v>155</v>
      </c>
      <c r="EM73" s="4"/>
      <c r="EN73" s="3" t="s">
        <v>180</v>
      </c>
      <c r="EO73" s="4"/>
      <c r="EP73" s="4"/>
      <c r="EQ73" s="3" t="s">
        <v>180</v>
      </c>
      <c r="ER73" s="4" t="s">
        <v>164</v>
      </c>
      <c r="ES73" s="4" t="s">
        <v>165</v>
      </c>
      <c r="ET73" s="3">
        <f t="shared" si="27"/>
        <v>0</v>
      </c>
      <c r="EU73" s="4" t="s">
        <v>162</v>
      </c>
      <c r="EV73" s="4"/>
      <c r="EW73" s="4"/>
      <c r="EX73" s="4"/>
      <c r="EY73" s="4" t="s">
        <v>166</v>
      </c>
      <c r="EZ73" s="4"/>
      <c r="FA73" s="4"/>
      <c r="FB73" s="3" t="s">
        <v>163</v>
      </c>
      <c r="FC73" s="3" t="s">
        <v>163</v>
      </c>
      <c r="FD73" s="3" t="s">
        <v>163</v>
      </c>
      <c r="FE73" s="3" t="s">
        <v>163</v>
      </c>
      <c r="FF73" s="3" t="s">
        <v>163</v>
      </c>
      <c r="FG73" s="3" t="s">
        <v>163</v>
      </c>
      <c r="FH73" s="4"/>
      <c r="FI73" s="4" t="s">
        <v>181</v>
      </c>
      <c r="FJ73" s="4">
        <v>8.411111</v>
      </c>
      <c r="FK73" s="4">
        <v>79.753332999999998</v>
      </c>
    </row>
    <row r="74" spans="1:167" x14ac:dyDescent="0.25">
      <c r="A74" s="13">
        <v>26004</v>
      </c>
      <c r="B74" s="13" t="s">
        <v>248</v>
      </c>
      <c r="C74" s="4" t="s">
        <v>246</v>
      </c>
      <c r="D74" s="4"/>
      <c r="E74" s="1" t="s">
        <v>841</v>
      </c>
      <c r="F74" s="1"/>
      <c r="G74" s="1"/>
      <c r="H74" s="1" t="s">
        <v>825</v>
      </c>
      <c r="I74" s="1" t="s">
        <v>854</v>
      </c>
      <c r="J74" s="9" t="s">
        <v>855</v>
      </c>
      <c r="K74" s="9" t="s">
        <v>856</v>
      </c>
      <c r="L74" s="10">
        <v>495081</v>
      </c>
      <c r="M74" s="10">
        <v>5127365</v>
      </c>
      <c r="N74" s="15" t="s">
        <v>831</v>
      </c>
      <c r="O74" s="15" t="s">
        <v>831</v>
      </c>
      <c r="P74" s="4">
        <v>230.83333300000001</v>
      </c>
      <c r="Q74" s="4">
        <v>1.1666669999999999</v>
      </c>
      <c r="R74" s="3">
        <v>451.83333299999998</v>
      </c>
      <c r="S74" s="4">
        <v>0</v>
      </c>
      <c r="T74" s="4" t="s">
        <v>179</v>
      </c>
      <c r="U74" s="4">
        <v>7.6833330000000002</v>
      </c>
      <c r="V74" s="4">
        <v>230.5</v>
      </c>
      <c r="W74" s="4"/>
      <c r="X74" s="4">
        <v>12.683332999999999</v>
      </c>
      <c r="Y74" s="4">
        <v>220.48333299999999</v>
      </c>
      <c r="Z74" s="4">
        <v>1.3167E-2</v>
      </c>
      <c r="AA74" s="3">
        <f t="shared" si="25"/>
        <v>1.69288119E-2</v>
      </c>
      <c r="AB74" s="4">
        <v>0.20166700000000001</v>
      </c>
      <c r="AC74" s="4">
        <v>0.1895</v>
      </c>
      <c r="AD74" s="3">
        <f t="shared" si="26"/>
        <v>0.83921970000000001</v>
      </c>
      <c r="AE74" s="4">
        <f t="shared" si="28"/>
        <v>7.4999999999999997E-3</v>
      </c>
      <c r="AF74" s="3">
        <f t="shared" si="18"/>
        <v>2.4642749999999998E-2</v>
      </c>
      <c r="AG74" s="4">
        <v>0.36083300000000001</v>
      </c>
      <c r="AH74" s="3">
        <f t="shared" si="30"/>
        <v>5.0000000000000001E-3</v>
      </c>
      <c r="AI74" s="4"/>
      <c r="AJ74" s="4">
        <v>0.55649999999999999</v>
      </c>
      <c r="AK74" s="3">
        <v>6.0000000000000001E-3</v>
      </c>
      <c r="AL74" s="4">
        <v>3.088333</v>
      </c>
      <c r="AM74" s="4"/>
      <c r="AN74" s="4" t="s">
        <v>155</v>
      </c>
      <c r="AO74" s="4" t="s">
        <v>179</v>
      </c>
      <c r="AP74" s="4">
        <v>279.52</v>
      </c>
      <c r="AQ74" s="4">
        <v>64.38</v>
      </c>
      <c r="AR74" s="4">
        <v>1.7742</v>
      </c>
      <c r="AS74" s="3">
        <v>3.28</v>
      </c>
      <c r="AT74" s="4">
        <v>15.42</v>
      </c>
      <c r="AU74" s="4">
        <v>6.6487999999999996</v>
      </c>
      <c r="AV74" s="4"/>
      <c r="AW74" s="3">
        <v>3.6</v>
      </c>
      <c r="AX74" s="4"/>
      <c r="AY74" s="4"/>
      <c r="AZ74" s="4"/>
      <c r="BA74" s="3">
        <f t="shared" si="29"/>
        <v>0.5</v>
      </c>
      <c r="BB74" s="4"/>
      <c r="BC74" s="4" t="s">
        <v>159</v>
      </c>
      <c r="BD74" s="4"/>
      <c r="BE74" s="4"/>
      <c r="BF74" s="4"/>
      <c r="BG74" s="4"/>
      <c r="BH74" s="4"/>
      <c r="BI74" s="4"/>
      <c r="BJ74" s="11">
        <v>1959.5</v>
      </c>
      <c r="BK74" s="4"/>
      <c r="BL74" s="3">
        <v>0.11749999999999999</v>
      </c>
      <c r="BM74" s="4"/>
      <c r="BN74" s="4" t="s">
        <v>157</v>
      </c>
      <c r="BO74" s="4"/>
      <c r="BP74" s="4">
        <v>2.125</v>
      </c>
      <c r="BQ74" s="4"/>
      <c r="BR74" s="4" t="s">
        <v>157</v>
      </c>
      <c r="BS74" s="4"/>
      <c r="BT74" s="3">
        <v>0.51375000000000004</v>
      </c>
      <c r="BU74" s="4"/>
      <c r="BV74" s="4"/>
      <c r="BW74" s="4"/>
      <c r="BX74" s="4"/>
      <c r="BY74" s="4"/>
      <c r="BZ74" s="4" t="s">
        <v>169</v>
      </c>
      <c r="CA74" s="4"/>
      <c r="CB74" s="3">
        <f t="shared" si="31"/>
        <v>5.0000000000000001E-3</v>
      </c>
      <c r="CC74" s="4"/>
      <c r="CD74" s="4">
        <v>260.125</v>
      </c>
      <c r="CE74" s="4">
        <v>32.75</v>
      </c>
      <c r="CF74" s="4">
        <v>2.875</v>
      </c>
      <c r="CG74" s="4"/>
      <c r="CH74" s="4"/>
      <c r="CI74" s="4" t="s">
        <v>157</v>
      </c>
      <c r="CJ74" s="4"/>
      <c r="CK74" s="4">
        <v>2.875</v>
      </c>
      <c r="CL74" s="4">
        <v>485.83333299999998</v>
      </c>
      <c r="CM74" s="4" t="s">
        <v>160</v>
      </c>
      <c r="CN74" s="4" t="s">
        <v>161</v>
      </c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 t="s">
        <v>162</v>
      </c>
      <c r="DL74" s="3" t="s">
        <v>156</v>
      </c>
      <c r="DM74" s="3">
        <v>0</v>
      </c>
      <c r="DN74" s="4"/>
      <c r="DO74" s="4"/>
      <c r="DP74" s="4"/>
      <c r="DQ74" s="4"/>
      <c r="DR74" s="4"/>
      <c r="DS74" s="4" t="s">
        <v>164</v>
      </c>
      <c r="DT74" s="3">
        <v>0</v>
      </c>
      <c r="DU74" s="4"/>
      <c r="DV74" s="4"/>
      <c r="DW74" s="4"/>
      <c r="DX74" s="4"/>
      <c r="DY74" s="4"/>
      <c r="DZ74" s="3" t="s">
        <v>170</v>
      </c>
      <c r="EA74" s="3" t="s">
        <v>156</v>
      </c>
      <c r="EB74" s="3" t="s">
        <v>170</v>
      </c>
      <c r="EC74" s="4"/>
      <c r="ED74" s="4"/>
      <c r="EE74" s="4"/>
      <c r="EF74" s="4"/>
      <c r="EG74" s="4"/>
      <c r="EH74" s="4"/>
      <c r="EI74" s="4"/>
      <c r="EJ74" s="4"/>
      <c r="EK74" s="4"/>
      <c r="EL74" s="3" t="s">
        <v>155</v>
      </c>
      <c r="EM74" s="4"/>
      <c r="EN74" s="4"/>
      <c r="EO74" s="4"/>
      <c r="EP74" s="4"/>
      <c r="EQ74" s="4"/>
      <c r="ER74" s="4" t="s">
        <v>164</v>
      </c>
      <c r="ES74" s="4" t="s">
        <v>165</v>
      </c>
      <c r="ET74" s="3">
        <f t="shared" si="27"/>
        <v>0</v>
      </c>
      <c r="EU74" s="4" t="s">
        <v>162</v>
      </c>
      <c r="EV74" s="4"/>
      <c r="EW74" s="4"/>
      <c r="EX74" s="4"/>
      <c r="EY74" s="4" t="s">
        <v>166</v>
      </c>
      <c r="EZ74" s="4"/>
      <c r="FA74" s="4"/>
      <c r="FB74" s="3" t="s">
        <v>163</v>
      </c>
      <c r="FC74" s="3" t="s">
        <v>163</v>
      </c>
      <c r="FD74" s="3" t="s">
        <v>163</v>
      </c>
      <c r="FE74" s="3" t="s">
        <v>163</v>
      </c>
      <c r="FF74" s="3" t="s">
        <v>163</v>
      </c>
      <c r="FG74" s="3" t="s">
        <v>163</v>
      </c>
      <c r="FH74" s="4"/>
      <c r="FI74" s="4">
        <v>0.71666700000000005</v>
      </c>
      <c r="FJ74" s="4">
        <v>8.6833329999999993</v>
      </c>
      <c r="FK74" s="4">
        <v>81.913332999999994</v>
      </c>
    </row>
    <row r="75" spans="1:167" x14ac:dyDescent="0.25">
      <c r="A75" s="13">
        <v>26022</v>
      </c>
      <c r="B75" s="13" t="s">
        <v>249</v>
      </c>
      <c r="C75" s="4" t="s">
        <v>250</v>
      </c>
      <c r="D75" s="4"/>
      <c r="E75" s="1" t="s">
        <v>841</v>
      </c>
      <c r="F75" s="1"/>
      <c r="G75" s="1"/>
      <c r="H75" s="1" t="s">
        <v>825</v>
      </c>
      <c r="I75" s="1" t="s">
        <v>854</v>
      </c>
      <c r="J75" s="9" t="s">
        <v>855</v>
      </c>
      <c r="K75" s="9" t="s">
        <v>856</v>
      </c>
      <c r="L75" s="9">
        <v>480873.37699999998</v>
      </c>
      <c r="M75" s="9">
        <v>5128111.9400000004</v>
      </c>
      <c r="N75" s="1" t="s">
        <v>831</v>
      </c>
      <c r="O75" s="1" t="s">
        <v>831</v>
      </c>
      <c r="P75" s="4">
        <v>241.283333</v>
      </c>
      <c r="Q75" s="4">
        <v>2.1666669999999999</v>
      </c>
      <c r="R75" s="3">
        <v>658.33333300000004</v>
      </c>
      <c r="S75" s="4">
        <v>0</v>
      </c>
      <c r="T75" s="4" t="s">
        <v>179</v>
      </c>
      <c r="U75" s="4">
        <v>7.6</v>
      </c>
      <c r="V75" s="4">
        <v>235.5</v>
      </c>
      <c r="W75" s="4"/>
      <c r="X75" s="4">
        <v>13.12</v>
      </c>
      <c r="Y75" s="4">
        <v>337.23333300000002</v>
      </c>
      <c r="Z75" s="4">
        <v>9.0832999999999997E-2</v>
      </c>
      <c r="AA75" s="3">
        <f t="shared" si="25"/>
        <v>0.1167839881</v>
      </c>
      <c r="AB75" s="4">
        <v>11.625</v>
      </c>
      <c r="AC75" s="4">
        <v>11.5</v>
      </c>
      <c r="AD75" s="2">
        <f t="shared" si="26"/>
        <v>50.928900000000006</v>
      </c>
      <c r="AE75" s="4">
        <v>4.1250000000000002E-2</v>
      </c>
      <c r="AF75" s="3">
        <f t="shared" si="18"/>
        <v>0.13553512500000001</v>
      </c>
      <c r="AG75" s="4">
        <v>0.99166699999999997</v>
      </c>
      <c r="AH75" s="3">
        <f t="shared" si="30"/>
        <v>5.0000000000000001E-3</v>
      </c>
      <c r="AI75" s="4"/>
      <c r="AJ75" s="4">
        <v>12.616667</v>
      </c>
      <c r="AK75" s="3" t="s">
        <v>156</v>
      </c>
      <c r="AL75" s="4">
        <v>3.681667</v>
      </c>
      <c r="AM75" s="4"/>
      <c r="AN75" s="4" t="s">
        <v>155</v>
      </c>
      <c r="AO75" s="4" t="s">
        <v>179</v>
      </c>
      <c r="AP75" s="4">
        <v>311.14999999999998</v>
      </c>
      <c r="AQ75" s="4">
        <v>103.02500000000001</v>
      </c>
      <c r="AR75" s="4" t="s">
        <v>157</v>
      </c>
      <c r="AS75" s="3">
        <v>14.5</v>
      </c>
      <c r="AT75" s="4">
        <v>20.3</v>
      </c>
      <c r="AU75" s="4">
        <v>5.9119999999999999</v>
      </c>
      <c r="AV75" s="4"/>
      <c r="AW75" s="3">
        <v>21.25</v>
      </c>
      <c r="AX75" s="4"/>
      <c r="AY75" s="4"/>
      <c r="AZ75" s="4"/>
      <c r="BA75" s="3">
        <f t="shared" si="29"/>
        <v>0.5</v>
      </c>
      <c r="BB75" s="4"/>
      <c r="BC75" s="4" t="s">
        <v>159</v>
      </c>
      <c r="BD75" s="4"/>
      <c r="BE75" s="4"/>
      <c r="BF75" s="4"/>
      <c r="BG75" s="4"/>
      <c r="BH75" s="4"/>
      <c r="BI75" s="4"/>
      <c r="BJ75" s="4">
        <v>524</v>
      </c>
      <c r="BK75" s="4"/>
      <c r="BL75" s="3">
        <f t="shared" ref="BL75:BL88" si="32">0.5*0.01</f>
        <v>5.0000000000000001E-3</v>
      </c>
      <c r="BM75" s="4"/>
      <c r="BN75" s="4" t="s">
        <v>157</v>
      </c>
      <c r="BO75" s="4"/>
      <c r="BP75" s="4" t="s">
        <v>157</v>
      </c>
      <c r="BQ75" s="4"/>
      <c r="BR75" s="4" t="s">
        <v>157</v>
      </c>
      <c r="BS75" s="4"/>
      <c r="BT75" s="3">
        <f>0.5*0.01</f>
        <v>5.0000000000000001E-3</v>
      </c>
      <c r="BU75" s="4"/>
      <c r="BV75" s="4"/>
      <c r="BW75" s="4"/>
      <c r="BX75" s="4"/>
      <c r="BY75" s="4"/>
      <c r="BZ75" s="4" t="s">
        <v>169</v>
      </c>
      <c r="CA75" s="4"/>
      <c r="CB75" s="3">
        <f t="shared" si="31"/>
        <v>5.0000000000000001E-3</v>
      </c>
      <c r="CC75" s="4"/>
      <c r="CD75" s="4">
        <v>695</v>
      </c>
      <c r="CE75" s="4">
        <v>22.75</v>
      </c>
      <c r="CF75" s="4">
        <v>7.75</v>
      </c>
      <c r="CG75" s="4"/>
      <c r="CH75" s="4"/>
      <c r="CI75" s="4" t="s">
        <v>157</v>
      </c>
      <c r="CJ75" s="4"/>
      <c r="CK75" s="4">
        <v>7.75</v>
      </c>
      <c r="CL75" s="4">
        <v>267.5</v>
      </c>
      <c r="CM75" s="4" t="s">
        <v>160</v>
      </c>
      <c r="CN75" s="4" t="s">
        <v>161</v>
      </c>
      <c r="CO75" s="3" t="s">
        <v>163</v>
      </c>
      <c r="CP75" s="3" t="s">
        <v>163</v>
      </c>
      <c r="CQ75" s="3" t="s">
        <v>163</v>
      </c>
      <c r="CR75" s="3" t="s">
        <v>163</v>
      </c>
      <c r="CS75" s="4"/>
      <c r="CT75" s="4"/>
      <c r="CU75" s="4"/>
      <c r="CV75" s="3" t="s">
        <v>163</v>
      </c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3">
        <v>0</v>
      </c>
      <c r="DI75" s="4"/>
      <c r="DJ75" s="3" t="s">
        <v>163</v>
      </c>
      <c r="DK75" s="4" t="s">
        <v>162</v>
      </c>
      <c r="DL75" s="4"/>
      <c r="DM75" s="3">
        <v>0</v>
      </c>
      <c r="DN75" s="3" t="s">
        <v>163</v>
      </c>
      <c r="DO75" s="4"/>
      <c r="DP75" s="4"/>
      <c r="DQ75" s="4"/>
      <c r="DR75" s="3" t="s">
        <v>163</v>
      </c>
      <c r="DS75" s="4" t="s">
        <v>164</v>
      </c>
      <c r="DT75" s="3">
        <v>0</v>
      </c>
      <c r="DU75" s="3" t="s">
        <v>156</v>
      </c>
      <c r="DV75" s="3" t="s">
        <v>155</v>
      </c>
      <c r="DW75" s="4"/>
      <c r="DX75" s="3" t="s">
        <v>163</v>
      </c>
      <c r="DY75" s="4"/>
      <c r="DZ75" s="4"/>
      <c r="EA75" s="4"/>
      <c r="EB75" s="4"/>
      <c r="EC75" s="4"/>
      <c r="ED75" s="4"/>
      <c r="EE75" s="3" t="s">
        <v>154</v>
      </c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 t="s">
        <v>164</v>
      </c>
      <c r="ES75" s="4" t="s">
        <v>165</v>
      </c>
      <c r="ET75" s="3">
        <f t="shared" si="27"/>
        <v>0</v>
      </c>
      <c r="EU75" s="4" t="s">
        <v>162</v>
      </c>
      <c r="EV75" s="4"/>
      <c r="EW75" s="4"/>
      <c r="EX75" s="4"/>
      <c r="EY75" s="4" t="s">
        <v>166</v>
      </c>
      <c r="EZ75" s="4"/>
      <c r="FA75" s="4"/>
      <c r="FB75" s="3" t="s">
        <v>163</v>
      </c>
      <c r="FC75" s="3" t="s">
        <v>163</v>
      </c>
      <c r="FD75" s="3" t="s">
        <v>163</v>
      </c>
      <c r="FE75" s="3" t="s">
        <v>163</v>
      </c>
      <c r="FF75" s="3" t="s">
        <v>163</v>
      </c>
      <c r="FG75" s="3" t="s">
        <v>163</v>
      </c>
      <c r="FH75" s="4"/>
      <c r="FI75" s="4">
        <v>0.72499999999999998</v>
      </c>
      <c r="FJ75" s="4">
        <v>8.8333329999999997</v>
      </c>
      <c r="FK75" s="4">
        <v>83.296000000000006</v>
      </c>
    </row>
    <row r="76" spans="1:167" x14ac:dyDescent="0.25">
      <c r="A76" s="13">
        <v>26023</v>
      </c>
      <c r="B76" s="13" t="s">
        <v>251</v>
      </c>
      <c r="C76" s="4" t="s">
        <v>250</v>
      </c>
      <c r="D76" s="4"/>
      <c r="E76" s="1" t="s">
        <v>841</v>
      </c>
      <c r="F76" s="1"/>
      <c r="G76" s="1"/>
      <c r="H76" s="1" t="s">
        <v>825</v>
      </c>
      <c r="I76" s="1" t="s">
        <v>854</v>
      </c>
      <c r="J76" s="9" t="s">
        <v>855</v>
      </c>
      <c r="K76" s="9" t="s">
        <v>856</v>
      </c>
      <c r="L76" s="10">
        <v>479475</v>
      </c>
      <c r="M76" s="10">
        <v>5131729.3600000003</v>
      </c>
      <c r="N76" s="15" t="s">
        <v>831</v>
      </c>
      <c r="O76" s="15" t="s">
        <v>831</v>
      </c>
      <c r="P76" s="4">
        <v>286.26666699999998</v>
      </c>
      <c r="Q76" s="4">
        <v>1</v>
      </c>
      <c r="R76" s="3">
        <v>729</v>
      </c>
      <c r="S76" s="4">
        <v>0</v>
      </c>
      <c r="T76" s="4" t="s">
        <v>179</v>
      </c>
      <c r="U76" s="4">
        <v>7.6</v>
      </c>
      <c r="V76" s="4">
        <v>242</v>
      </c>
      <c r="W76" s="4"/>
      <c r="X76" s="4">
        <v>12.8</v>
      </c>
      <c r="Y76" s="4">
        <v>348.58333299999998</v>
      </c>
      <c r="Z76" s="4">
        <v>7.1483000000000005E-2</v>
      </c>
      <c r="AA76" s="3">
        <f t="shared" si="25"/>
        <v>9.1905693100000005E-2</v>
      </c>
      <c r="AB76" s="4">
        <v>10.955166999999999</v>
      </c>
      <c r="AC76" s="4">
        <v>10.866667</v>
      </c>
      <c r="AD76" s="3">
        <f t="shared" si="26"/>
        <v>48.124121476200003</v>
      </c>
      <c r="AE76" s="4">
        <v>2.2917E-2</v>
      </c>
      <c r="AF76" s="3">
        <f t="shared" si="18"/>
        <v>7.52983869E-2</v>
      </c>
      <c r="AG76" s="4">
        <v>1.444833</v>
      </c>
      <c r="AH76" s="3">
        <f t="shared" si="30"/>
        <v>5.0000000000000001E-3</v>
      </c>
      <c r="AI76" s="4"/>
      <c r="AJ76" s="4">
        <v>12.4</v>
      </c>
      <c r="AK76" s="3" t="s">
        <v>156</v>
      </c>
      <c r="AL76" s="4">
        <v>4.87</v>
      </c>
      <c r="AM76" s="4" t="s">
        <v>157</v>
      </c>
      <c r="AN76" s="4" t="s">
        <v>155</v>
      </c>
      <c r="AO76" s="4" t="s">
        <v>179</v>
      </c>
      <c r="AP76" s="4">
        <v>370.47500000000002</v>
      </c>
      <c r="AQ76" s="4">
        <v>107.75</v>
      </c>
      <c r="AR76" s="4">
        <v>1.8567499999999999</v>
      </c>
      <c r="AS76" s="3">
        <v>13.75</v>
      </c>
      <c r="AT76" s="4">
        <v>19.4025</v>
      </c>
      <c r="AU76" s="4">
        <v>7.1959999999999997</v>
      </c>
      <c r="AV76" s="4"/>
      <c r="AW76" s="3">
        <v>22.25</v>
      </c>
      <c r="AX76" s="4" t="s">
        <v>169</v>
      </c>
      <c r="AY76" s="4" t="s">
        <v>169</v>
      </c>
      <c r="AZ76" s="4" t="s">
        <v>157</v>
      </c>
      <c r="BA76" s="3">
        <f t="shared" si="29"/>
        <v>0.5</v>
      </c>
      <c r="BB76" s="4" t="s">
        <v>157</v>
      </c>
      <c r="BC76" s="4">
        <v>0.2215</v>
      </c>
      <c r="BD76" s="4">
        <v>0.23749999999999999</v>
      </c>
      <c r="BE76" s="4">
        <v>27.5</v>
      </c>
      <c r="BF76" s="4">
        <v>30.5</v>
      </c>
      <c r="BG76" s="4" t="s">
        <v>169</v>
      </c>
      <c r="BH76" s="4">
        <v>2.5049999999999999</v>
      </c>
      <c r="BI76" s="4">
        <v>35.75</v>
      </c>
      <c r="BJ76" s="11">
        <v>1154.75</v>
      </c>
      <c r="BK76" s="12">
        <v>1408</v>
      </c>
      <c r="BL76" s="3">
        <f t="shared" si="32"/>
        <v>5.0000000000000001E-3</v>
      </c>
      <c r="BM76" s="4" t="s">
        <v>155</v>
      </c>
      <c r="BN76" s="4" t="s">
        <v>157</v>
      </c>
      <c r="BO76" s="4">
        <v>9.25</v>
      </c>
      <c r="BP76" s="4">
        <v>2</v>
      </c>
      <c r="BQ76" s="4">
        <v>2.875</v>
      </c>
      <c r="BR76" s="4" t="s">
        <v>157</v>
      </c>
      <c r="BS76" s="4">
        <v>3</v>
      </c>
      <c r="BT76" s="3">
        <v>5.5500000000000001E-2</v>
      </c>
      <c r="BU76" s="4">
        <v>23.8125</v>
      </c>
      <c r="BV76" s="4"/>
      <c r="BW76" s="4" t="s">
        <v>157</v>
      </c>
      <c r="BX76" s="4">
        <v>1.2135</v>
      </c>
      <c r="BY76" s="4"/>
      <c r="BZ76" s="4" t="s">
        <v>169</v>
      </c>
      <c r="CA76" s="4">
        <v>25</v>
      </c>
      <c r="CB76" s="3">
        <f t="shared" si="31"/>
        <v>5.0000000000000001E-3</v>
      </c>
      <c r="CC76" s="4">
        <v>0.22625000000000001</v>
      </c>
      <c r="CD76" s="4">
        <v>425.25</v>
      </c>
      <c r="CE76" s="4">
        <v>32.75</v>
      </c>
      <c r="CF76" s="4" t="s">
        <v>157</v>
      </c>
      <c r="CG76" s="4" t="s">
        <v>157</v>
      </c>
      <c r="CH76" s="4"/>
      <c r="CI76" s="4" t="s">
        <v>157</v>
      </c>
      <c r="CJ76" s="4"/>
      <c r="CK76" s="4" t="s">
        <v>157</v>
      </c>
      <c r="CL76" s="4">
        <v>601.66666699999996</v>
      </c>
      <c r="CM76" s="4" t="s">
        <v>160</v>
      </c>
      <c r="CN76" s="4" t="s">
        <v>161</v>
      </c>
      <c r="CO76" s="3" t="s">
        <v>163</v>
      </c>
      <c r="CP76" s="3" t="s">
        <v>163</v>
      </c>
      <c r="CQ76" s="3" t="s">
        <v>163</v>
      </c>
      <c r="CR76" s="3" t="s">
        <v>163</v>
      </c>
      <c r="CS76" s="3" t="s">
        <v>155</v>
      </c>
      <c r="CT76" s="4"/>
      <c r="CU76" s="4" t="s">
        <v>170</v>
      </c>
      <c r="CV76" s="3" t="s">
        <v>163</v>
      </c>
      <c r="CW76" s="2">
        <v>0.12</v>
      </c>
      <c r="CX76" s="4"/>
      <c r="CY76" s="4"/>
      <c r="CZ76" s="4" t="s">
        <v>157</v>
      </c>
      <c r="DA76" s="4" t="s">
        <v>171</v>
      </c>
      <c r="DB76" s="4" t="s">
        <v>172</v>
      </c>
      <c r="DC76" s="4" t="s">
        <v>173</v>
      </c>
      <c r="DD76" s="4" t="s">
        <v>174</v>
      </c>
      <c r="DE76" s="4" t="s">
        <v>170</v>
      </c>
      <c r="DF76" s="4"/>
      <c r="DG76" s="4"/>
      <c r="DH76" s="3">
        <v>0</v>
      </c>
      <c r="DI76" s="4"/>
      <c r="DJ76" s="3" t="s">
        <v>163</v>
      </c>
      <c r="DK76" s="4" t="s">
        <v>162</v>
      </c>
      <c r="DL76" s="3" t="s">
        <v>156</v>
      </c>
      <c r="DM76" s="3">
        <v>0</v>
      </c>
      <c r="DN76" s="3" t="s">
        <v>163</v>
      </c>
      <c r="DO76" s="4" t="s">
        <v>175</v>
      </c>
      <c r="DP76" s="4"/>
      <c r="DQ76" s="3" t="s">
        <v>175</v>
      </c>
      <c r="DR76" s="4"/>
      <c r="DS76" s="4" t="s">
        <v>164</v>
      </c>
      <c r="DT76" s="3">
        <v>0</v>
      </c>
      <c r="DU76" s="3" t="s">
        <v>156</v>
      </c>
      <c r="DV76" s="3" t="s">
        <v>155</v>
      </c>
      <c r="DW76" s="4" t="s">
        <v>176</v>
      </c>
      <c r="DX76" s="3" t="s">
        <v>163</v>
      </c>
      <c r="DY76" s="4"/>
      <c r="DZ76" s="3" t="s">
        <v>170</v>
      </c>
      <c r="EA76" s="3" t="s">
        <v>156</v>
      </c>
      <c r="EB76" s="3" t="s">
        <v>170</v>
      </c>
      <c r="EC76" s="4"/>
      <c r="ED76" s="4"/>
      <c r="EE76" s="3" t="s">
        <v>154</v>
      </c>
      <c r="EF76" s="4"/>
      <c r="EG76" s="4"/>
      <c r="EH76" s="4"/>
      <c r="EI76" s="3" t="s">
        <v>170</v>
      </c>
      <c r="EJ76" s="1"/>
      <c r="EK76" s="3" t="s">
        <v>155</v>
      </c>
      <c r="EL76" s="3" t="s">
        <v>155</v>
      </c>
      <c r="EM76" s="4"/>
      <c r="EN76" s="3">
        <v>3.2499999999999999E-3</v>
      </c>
      <c r="EO76" s="3" t="s">
        <v>175</v>
      </c>
      <c r="EP76" s="4"/>
      <c r="EQ76" s="3" t="s">
        <v>180</v>
      </c>
      <c r="ER76" s="4" t="s">
        <v>164</v>
      </c>
      <c r="ES76" s="4" t="s">
        <v>165</v>
      </c>
      <c r="ET76" s="3">
        <f t="shared" si="27"/>
        <v>0</v>
      </c>
      <c r="EU76" s="4" t="s">
        <v>162</v>
      </c>
      <c r="EV76" s="4"/>
      <c r="EW76" s="4"/>
      <c r="EX76" s="4" t="s">
        <v>161</v>
      </c>
      <c r="EY76" s="4" t="s">
        <v>166</v>
      </c>
      <c r="EZ76" s="4"/>
      <c r="FA76" s="4" t="s">
        <v>157</v>
      </c>
      <c r="FB76" s="3" t="s">
        <v>163</v>
      </c>
      <c r="FC76" s="3" t="s">
        <v>163</v>
      </c>
      <c r="FD76" s="3" t="s">
        <v>163</v>
      </c>
      <c r="FE76" s="3" t="s">
        <v>163</v>
      </c>
      <c r="FF76" s="3" t="s">
        <v>163</v>
      </c>
      <c r="FG76" s="3" t="s">
        <v>163</v>
      </c>
      <c r="FH76" s="4"/>
      <c r="FI76" s="4">
        <v>1.003333</v>
      </c>
      <c r="FJ76" s="4">
        <v>8.8333329999999997</v>
      </c>
      <c r="FK76" s="4">
        <v>83.558333000000005</v>
      </c>
    </row>
    <row r="77" spans="1:167" x14ac:dyDescent="0.25">
      <c r="A77" s="13">
        <v>26025</v>
      </c>
      <c r="B77" s="13" t="s">
        <v>252</v>
      </c>
      <c r="C77" s="4" t="s">
        <v>250</v>
      </c>
      <c r="D77" s="4"/>
      <c r="E77" s="1" t="s">
        <v>841</v>
      </c>
      <c r="F77" s="1"/>
      <c r="G77" s="1"/>
      <c r="H77" s="1" t="s">
        <v>825</v>
      </c>
      <c r="I77" s="1" t="s">
        <v>854</v>
      </c>
      <c r="J77" s="9" t="s">
        <v>855</v>
      </c>
      <c r="K77" s="9" t="s">
        <v>856</v>
      </c>
      <c r="L77" s="10">
        <v>483939.08</v>
      </c>
      <c r="M77" s="10">
        <v>5129341.75</v>
      </c>
      <c r="N77" s="15" t="s">
        <v>831</v>
      </c>
      <c r="O77" s="15" t="s">
        <v>831</v>
      </c>
      <c r="P77" s="4">
        <v>257.01666699999998</v>
      </c>
      <c r="Q77" s="4">
        <v>1.6666669999999999</v>
      </c>
      <c r="R77" s="3">
        <v>690.83333300000004</v>
      </c>
      <c r="S77" s="4">
        <v>0</v>
      </c>
      <c r="T77" s="4">
        <v>1.191667</v>
      </c>
      <c r="U77" s="4">
        <v>7.6666670000000003</v>
      </c>
      <c r="V77" s="4">
        <v>242.33333300000001</v>
      </c>
      <c r="W77" s="4"/>
      <c r="X77" s="4">
        <v>12.883333</v>
      </c>
      <c r="Y77" s="4">
        <v>341.2</v>
      </c>
      <c r="Z77" s="4">
        <v>0.36091699999999999</v>
      </c>
      <c r="AA77" s="3">
        <f t="shared" si="25"/>
        <v>0.4640309869</v>
      </c>
      <c r="AB77" s="4">
        <v>14.248333000000001</v>
      </c>
      <c r="AC77" s="4">
        <v>13.833333</v>
      </c>
      <c r="AD77" s="2">
        <f t="shared" si="26"/>
        <v>61.262298523800006</v>
      </c>
      <c r="AE77" s="4">
        <v>6.1249999999999999E-2</v>
      </c>
      <c r="AF77" s="3">
        <f t="shared" si="18"/>
        <v>0.20124912499999997</v>
      </c>
      <c r="AG77" s="4">
        <v>1.59</v>
      </c>
      <c r="AH77" s="3">
        <f t="shared" si="30"/>
        <v>5.0000000000000001E-3</v>
      </c>
      <c r="AI77" s="4"/>
      <c r="AJ77" s="4">
        <v>13.766667</v>
      </c>
      <c r="AK77" s="3" t="s">
        <v>156</v>
      </c>
      <c r="AL77" s="4">
        <v>4.1716670000000002</v>
      </c>
      <c r="AM77" s="4"/>
      <c r="AN77" s="4" t="s">
        <v>155</v>
      </c>
      <c r="AO77" s="4" t="s">
        <v>179</v>
      </c>
      <c r="AP77" s="4">
        <v>328.27499999999998</v>
      </c>
      <c r="AQ77" s="4">
        <v>111</v>
      </c>
      <c r="AR77" s="4" t="s">
        <v>157</v>
      </c>
      <c r="AS77" s="3">
        <v>15.75</v>
      </c>
      <c r="AT77" s="4">
        <v>21.07</v>
      </c>
      <c r="AU77" s="4">
        <v>5.1890000000000001</v>
      </c>
      <c r="AV77" s="4"/>
      <c r="AW77" s="3">
        <v>22.25</v>
      </c>
      <c r="AX77" s="4"/>
      <c r="AY77" s="4"/>
      <c r="AZ77" s="4"/>
      <c r="BA77" s="3">
        <f t="shared" si="29"/>
        <v>0.5</v>
      </c>
      <c r="BB77" s="4"/>
      <c r="BC77" s="4" t="s">
        <v>159</v>
      </c>
      <c r="BD77" s="4"/>
      <c r="BE77" s="4"/>
      <c r="BF77" s="4"/>
      <c r="BG77" s="4"/>
      <c r="BH77" s="4"/>
      <c r="BI77" s="4"/>
      <c r="BJ77" s="11">
        <v>3264.25</v>
      </c>
      <c r="BK77" s="4"/>
      <c r="BL77" s="3">
        <f t="shared" si="32"/>
        <v>5.0000000000000001E-3</v>
      </c>
      <c r="BM77" s="4"/>
      <c r="BN77" s="4" t="s">
        <v>157</v>
      </c>
      <c r="BO77" s="4"/>
      <c r="BP77" s="4">
        <v>1.5</v>
      </c>
      <c r="BQ77" s="4"/>
      <c r="BR77" s="4" t="s">
        <v>157</v>
      </c>
      <c r="BS77" s="4"/>
      <c r="BT77" s="3">
        <v>0.28050000000000003</v>
      </c>
      <c r="BU77" s="4"/>
      <c r="BV77" s="4"/>
      <c r="BW77" s="4"/>
      <c r="BX77" s="4"/>
      <c r="BY77" s="4"/>
      <c r="BZ77" s="4" t="s">
        <v>169</v>
      </c>
      <c r="CA77" s="4"/>
      <c r="CB77" s="3">
        <f t="shared" si="31"/>
        <v>5.0000000000000001E-3</v>
      </c>
      <c r="CC77" s="4"/>
      <c r="CD77" s="4">
        <v>617.5</v>
      </c>
      <c r="CE77" s="4">
        <v>39</v>
      </c>
      <c r="CF77" s="4">
        <v>10.375</v>
      </c>
      <c r="CG77" s="4"/>
      <c r="CH77" s="4"/>
      <c r="CI77" s="4" t="s">
        <v>157</v>
      </c>
      <c r="CJ77" s="4"/>
      <c r="CK77" s="4">
        <v>10.375</v>
      </c>
      <c r="CL77" s="4">
        <v>417.5</v>
      </c>
      <c r="CM77" s="4" t="s">
        <v>160</v>
      </c>
      <c r="CN77" s="4" t="s">
        <v>161</v>
      </c>
      <c r="CO77" s="4"/>
      <c r="CP77" s="4"/>
      <c r="CQ77" s="4"/>
      <c r="CR77" s="4"/>
      <c r="CS77" s="4"/>
      <c r="CT77" s="4"/>
      <c r="CU77" s="4"/>
      <c r="CV77" s="4"/>
      <c r="CW77" s="2">
        <v>0.16166700000000001</v>
      </c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 t="s">
        <v>162</v>
      </c>
      <c r="DL77" s="4"/>
      <c r="DM77" s="4"/>
      <c r="DN77" s="4"/>
      <c r="DO77" s="4"/>
      <c r="DP77" s="4"/>
      <c r="DQ77" s="4"/>
      <c r="DR77" s="4"/>
      <c r="DS77" s="4" t="s">
        <v>164</v>
      </c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3" t="s">
        <v>180</v>
      </c>
      <c r="EO77" s="4"/>
      <c r="EP77" s="4"/>
      <c r="EQ77" s="3" t="s">
        <v>180</v>
      </c>
      <c r="ER77" s="4" t="s">
        <v>164</v>
      </c>
      <c r="ES77" s="4" t="s">
        <v>165</v>
      </c>
      <c r="ET77" s="3">
        <f t="shared" si="27"/>
        <v>0</v>
      </c>
      <c r="EU77" s="4" t="s">
        <v>162</v>
      </c>
      <c r="EV77" s="4"/>
      <c r="EW77" s="4"/>
      <c r="EX77" s="4"/>
      <c r="EY77" s="4" t="s">
        <v>166</v>
      </c>
      <c r="EZ77" s="4"/>
      <c r="FA77" s="4"/>
      <c r="FB77" s="4"/>
      <c r="FC77" s="4"/>
      <c r="FD77" s="4"/>
      <c r="FE77" s="4"/>
      <c r="FF77" s="4"/>
      <c r="FG77" s="4"/>
      <c r="FH77" s="4"/>
      <c r="FI77" s="4" t="s">
        <v>181</v>
      </c>
      <c r="FJ77" s="4">
        <v>8.6166669999999996</v>
      </c>
      <c r="FK77" s="4">
        <v>81.646666999999994</v>
      </c>
    </row>
    <row r="78" spans="1:167" x14ac:dyDescent="0.25">
      <c r="A78" s="13">
        <v>26051</v>
      </c>
      <c r="B78" s="13" t="s">
        <v>253</v>
      </c>
      <c r="C78" s="4" t="s">
        <v>254</v>
      </c>
      <c r="D78" s="4"/>
      <c r="E78" s="1" t="s">
        <v>841</v>
      </c>
      <c r="F78" s="1"/>
      <c r="G78" s="1"/>
      <c r="H78" s="1" t="s">
        <v>825</v>
      </c>
      <c r="I78" s="1" t="s">
        <v>854</v>
      </c>
      <c r="J78" s="9" t="s">
        <v>855</v>
      </c>
      <c r="K78" s="9" t="s">
        <v>856</v>
      </c>
      <c r="L78" s="10">
        <v>485709</v>
      </c>
      <c r="M78" s="10">
        <v>5133789</v>
      </c>
      <c r="N78" s="15" t="s">
        <v>831</v>
      </c>
      <c r="O78" s="15" t="s">
        <v>831</v>
      </c>
      <c r="P78" s="4">
        <v>228.88333299999999</v>
      </c>
      <c r="Q78" s="4">
        <v>1.1666669999999999</v>
      </c>
      <c r="R78" s="3">
        <v>567.66666699999996</v>
      </c>
      <c r="S78" s="4">
        <v>0</v>
      </c>
      <c r="T78" s="4">
        <v>0.44583299999999998</v>
      </c>
      <c r="U78" s="4">
        <v>7.733333</v>
      </c>
      <c r="V78" s="4">
        <v>247.83333300000001</v>
      </c>
      <c r="W78" s="4"/>
      <c r="X78" s="4">
        <v>12.933332999999999</v>
      </c>
      <c r="Y78" s="4">
        <v>247.75</v>
      </c>
      <c r="Z78" s="4">
        <v>4.6917E-2</v>
      </c>
      <c r="AA78" s="3">
        <f t="shared" si="25"/>
        <v>6.0321186900000004E-2</v>
      </c>
      <c r="AB78" s="4">
        <v>0.72499999999999998</v>
      </c>
      <c r="AC78" s="4">
        <v>0.67833299999999996</v>
      </c>
      <c r="AD78" s="3">
        <f t="shared" si="26"/>
        <v>3.0040655238</v>
      </c>
      <c r="AE78" s="4">
        <f t="shared" ref="AE78:AE91" si="33">0.5*0.015</f>
        <v>7.4999999999999997E-3</v>
      </c>
      <c r="AF78" s="3">
        <f t="shared" si="18"/>
        <v>2.4642749999999998E-2</v>
      </c>
      <c r="AG78" s="4">
        <v>0.13483300000000001</v>
      </c>
      <c r="AH78" s="3">
        <f t="shared" si="30"/>
        <v>5.0000000000000001E-3</v>
      </c>
      <c r="AI78" s="4"/>
      <c r="AJ78" s="4">
        <v>0.85983299999999996</v>
      </c>
      <c r="AK78" s="3">
        <v>5.9170000000000004E-3</v>
      </c>
      <c r="AL78" s="4">
        <v>3.358333</v>
      </c>
      <c r="AM78" s="4"/>
      <c r="AN78" s="4" t="s">
        <v>155</v>
      </c>
      <c r="AO78" s="4" t="s">
        <v>179</v>
      </c>
      <c r="AP78" s="4">
        <v>300.02499999999998</v>
      </c>
      <c r="AQ78" s="4">
        <v>73.5</v>
      </c>
      <c r="AR78" s="4">
        <v>1.5865</v>
      </c>
      <c r="AS78" s="3">
        <v>6.2750000000000004</v>
      </c>
      <c r="AT78" s="4">
        <v>15.305</v>
      </c>
      <c r="AU78" s="4">
        <v>3.7145000000000001</v>
      </c>
      <c r="AV78" s="4"/>
      <c r="AW78" s="3">
        <v>21.25</v>
      </c>
      <c r="AX78" s="4"/>
      <c r="AY78" s="4"/>
      <c r="AZ78" s="4"/>
      <c r="BA78" s="3">
        <f t="shared" si="29"/>
        <v>0.5</v>
      </c>
      <c r="BB78" s="4"/>
      <c r="BC78" s="4" t="s">
        <v>159</v>
      </c>
      <c r="BD78" s="4"/>
      <c r="BE78" s="4"/>
      <c r="BF78" s="4"/>
      <c r="BG78" s="4"/>
      <c r="BH78" s="4"/>
      <c r="BI78" s="4"/>
      <c r="BJ78" s="4">
        <v>97</v>
      </c>
      <c r="BK78" s="4"/>
      <c r="BL78" s="3">
        <f t="shared" si="32"/>
        <v>5.0000000000000001E-3</v>
      </c>
      <c r="BM78" s="4"/>
      <c r="BN78" s="4">
        <v>2.125</v>
      </c>
      <c r="BO78" s="4"/>
      <c r="BP78" s="4" t="s">
        <v>157</v>
      </c>
      <c r="BQ78" s="4"/>
      <c r="BR78" s="4" t="s">
        <v>157</v>
      </c>
      <c r="BS78" s="4"/>
      <c r="BT78" s="3">
        <f>0.5*0.01</f>
        <v>5.0000000000000001E-3</v>
      </c>
      <c r="BU78" s="4"/>
      <c r="BV78" s="4"/>
      <c r="BW78" s="4"/>
      <c r="BX78" s="4"/>
      <c r="BY78" s="4"/>
      <c r="BZ78" s="4" t="s">
        <v>169</v>
      </c>
      <c r="CA78" s="4"/>
      <c r="CB78" s="3">
        <f t="shared" si="31"/>
        <v>5.0000000000000001E-3</v>
      </c>
      <c r="CC78" s="4"/>
      <c r="CD78" s="4">
        <v>995</v>
      </c>
      <c r="CE78" s="4">
        <v>267.625</v>
      </c>
      <c r="CF78" s="4">
        <v>137.75</v>
      </c>
      <c r="CG78" s="4"/>
      <c r="CH78" s="4"/>
      <c r="CI78" s="4">
        <v>2.875</v>
      </c>
      <c r="CJ78" s="4"/>
      <c r="CK78" s="4">
        <v>137.75</v>
      </c>
      <c r="CL78" s="4">
        <v>585</v>
      </c>
      <c r="CM78" s="4" t="s">
        <v>160</v>
      </c>
      <c r="CN78" s="4" t="s">
        <v>161</v>
      </c>
      <c r="CO78" s="4"/>
      <c r="CP78" s="4"/>
      <c r="CQ78" s="4"/>
      <c r="CR78" s="4"/>
      <c r="CS78" s="4"/>
      <c r="CT78" s="4"/>
      <c r="CU78" s="4"/>
      <c r="CV78" s="4"/>
      <c r="CW78" s="3" t="s">
        <v>180</v>
      </c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 t="s">
        <v>162</v>
      </c>
      <c r="DL78" s="4"/>
      <c r="DM78" s="4"/>
      <c r="DN78" s="4"/>
      <c r="DO78" s="4"/>
      <c r="DP78" s="4"/>
      <c r="DQ78" s="4"/>
      <c r="DR78" s="4"/>
      <c r="DS78" s="4" t="s">
        <v>164</v>
      </c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3" t="s">
        <v>180</v>
      </c>
      <c r="EO78" s="4"/>
      <c r="EP78" s="4"/>
      <c r="EQ78" s="3" t="s">
        <v>180</v>
      </c>
      <c r="ER78" s="4" t="s">
        <v>164</v>
      </c>
      <c r="ES78" s="4" t="s">
        <v>165</v>
      </c>
      <c r="ET78" s="3">
        <f t="shared" si="27"/>
        <v>0</v>
      </c>
      <c r="EU78" s="4" t="s">
        <v>162</v>
      </c>
      <c r="EV78" s="4"/>
      <c r="EW78" s="4"/>
      <c r="EX78" s="4"/>
      <c r="EY78" s="4" t="s">
        <v>166</v>
      </c>
      <c r="EZ78" s="4"/>
      <c r="FA78" s="4"/>
      <c r="FB78" s="4"/>
      <c r="FC78" s="4"/>
      <c r="FD78" s="4"/>
      <c r="FE78" s="4"/>
      <c r="FF78" s="4"/>
      <c r="FG78" s="4"/>
      <c r="FH78" s="4"/>
      <c r="FI78" s="4">
        <v>0.59166700000000005</v>
      </c>
      <c r="FJ78" s="4">
        <v>8.6833329999999993</v>
      </c>
      <c r="FK78" s="4">
        <v>82.418333000000004</v>
      </c>
    </row>
    <row r="79" spans="1:167" x14ac:dyDescent="0.25">
      <c r="A79" s="13">
        <v>26052</v>
      </c>
      <c r="B79" s="13" t="s">
        <v>255</v>
      </c>
      <c r="C79" s="4" t="s">
        <v>254</v>
      </c>
      <c r="D79" s="4"/>
      <c r="E79" s="1" t="s">
        <v>841</v>
      </c>
      <c r="F79" s="1"/>
      <c r="G79" s="1"/>
      <c r="H79" s="1" t="s">
        <v>825</v>
      </c>
      <c r="I79" s="1" t="s">
        <v>854</v>
      </c>
      <c r="J79" s="9" t="s">
        <v>855</v>
      </c>
      <c r="K79" s="9" t="s">
        <v>856</v>
      </c>
      <c r="L79" s="10">
        <v>486457</v>
      </c>
      <c r="M79" s="10">
        <v>5133311</v>
      </c>
      <c r="N79" s="15" t="s">
        <v>831</v>
      </c>
      <c r="O79" s="15" t="s">
        <v>831</v>
      </c>
      <c r="P79" s="4">
        <v>190.1</v>
      </c>
      <c r="Q79" s="4">
        <v>1.3333330000000001</v>
      </c>
      <c r="R79" s="3">
        <v>468.33333299999998</v>
      </c>
      <c r="S79" s="4">
        <v>0</v>
      </c>
      <c r="T79" s="4" t="s">
        <v>179</v>
      </c>
      <c r="U79" s="4">
        <v>7.7</v>
      </c>
      <c r="V79" s="4">
        <v>238.5</v>
      </c>
      <c r="W79" s="4"/>
      <c r="X79" s="4">
        <v>13</v>
      </c>
      <c r="Y79" s="4">
        <v>236.63333299999999</v>
      </c>
      <c r="Z79" s="4">
        <v>3.5416999999999997E-2</v>
      </c>
      <c r="AA79" s="3">
        <f t="shared" si="25"/>
        <v>4.5535636899999996E-2</v>
      </c>
      <c r="AB79" s="4">
        <v>2.0851670000000002</v>
      </c>
      <c r="AC79" s="4">
        <v>2.0499999999999998</v>
      </c>
      <c r="AD79" s="3">
        <f t="shared" si="26"/>
        <v>9.0786300000000004</v>
      </c>
      <c r="AE79" s="4">
        <f t="shared" si="33"/>
        <v>7.4999999999999997E-3</v>
      </c>
      <c r="AF79" s="3">
        <f t="shared" ref="AF79:AF110" si="34">AE79*3.2857</f>
        <v>2.4642749999999998E-2</v>
      </c>
      <c r="AG79" s="4">
        <v>0.38816699999999998</v>
      </c>
      <c r="AH79" s="3">
        <f t="shared" si="30"/>
        <v>5.0000000000000001E-3</v>
      </c>
      <c r="AI79" s="4"/>
      <c r="AJ79" s="4">
        <v>2.4733329999999998</v>
      </c>
      <c r="AK79" s="3" t="s">
        <v>156</v>
      </c>
      <c r="AL79" s="4">
        <v>3.7233329999999998</v>
      </c>
      <c r="AM79" s="4" t="s">
        <v>157</v>
      </c>
      <c r="AN79" s="4" t="s">
        <v>155</v>
      </c>
      <c r="AO79" s="4" t="s">
        <v>179</v>
      </c>
      <c r="AP79" s="4">
        <v>240.57499999999999</v>
      </c>
      <c r="AQ79" s="4">
        <v>69.875</v>
      </c>
      <c r="AR79" s="4">
        <v>1.7070000000000001</v>
      </c>
      <c r="AS79" s="3">
        <v>6.375</v>
      </c>
      <c r="AT79" s="4">
        <v>16.579999999999998</v>
      </c>
      <c r="AU79" s="4">
        <v>3.6755</v>
      </c>
      <c r="AV79" s="4"/>
      <c r="AW79" s="3">
        <v>23</v>
      </c>
      <c r="AX79" s="4" t="s">
        <v>169</v>
      </c>
      <c r="AY79" s="4" t="s">
        <v>169</v>
      </c>
      <c r="AZ79" s="4">
        <v>2.4704999999999999</v>
      </c>
      <c r="BA79" s="3">
        <f t="shared" si="29"/>
        <v>0.5</v>
      </c>
      <c r="BB79" s="4" t="s">
        <v>157</v>
      </c>
      <c r="BC79" s="4" t="s">
        <v>159</v>
      </c>
      <c r="BD79" s="4" t="s">
        <v>159</v>
      </c>
      <c r="BE79" s="4">
        <v>20.25</v>
      </c>
      <c r="BF79" s="4">
        <v>28</v>
      </c>
      <c r="BG79" s="4" t="s">
        <v>169</v>
      </c>
      <c r="BH79" s="4" t="s">
        <v>155</v>
      </c>
      <c r="BI79" s="4">
        <v>19.25</v>
      </c>
      <c r="BJ79" s="4">
        <v>164</v>
      </c>
      <c r="BK79" s="4">
        <v>220</v>
      </c>
      <c r="BL79" s="3">
        <f t="shared" si="32"/>
        <v>5.0000000000000001E-3</v>
      </c>
      <c r="BM79" s="4" t="s">
        <v>155</v>
      </c>
      <c r="BN79" s="4" t="s">
        <v>157</v>
      </c>
      <c r="BO79" s="4">
        <v>12.875</v>
      </c>
      <c r="BP79" s="4" t="s">
        <v>157</v>
      </c>
      <c r="BQ79" s="4">
        <v>2.875</v>
      </c>
      <c r="BR79" s="4" t="s">
        <v>157</v>
      </c>
      <c r="BS79" s="4">
        <v>1.625</v>
      </c>
      <c r="BT79" s="3">
        <v>0.255</v>
      </c>
      <c r="BU79" s="4">
        <v>61.8125</v>
      </c>
      <c r="BV79" s="4"/>
      <c r="BW79" s="4" t="s">
        <v>157</v>
      </c>
      <c r="BX79" s="4">
        <v>2</v>
      </c>
      <c r="BY79" s="4"/>
      <c r="BZ79" s="4" t="s">
        <v>169</v>
      </c>
      <c r="CA79" s="4">
        <v>55.25</v>
      </c>
      <c r="CB79" s="3">
        <f t="shared" si="31"/>
        <v>5.0000000000000001E-3</v>
      </c>
      <c r="CC79" s="4">
        <v>0.1525</v>
      </c>
      <c r="CD79" s="4">
        <v>337.625</v>
      </c>
      <c r="CE79" s="4">
        <v>182.625</v>
      </c>
      <c r="CF79" s="4">
        <v>20.25</v>
      </c>
      <c r="CG79" s="4">
        <v>7.875</v>
      </c>
      <c r="CH79" s="4"/>
      <c r="CI79" s="4" t="s">
        <v>157</v>
      </c>
      <c r="CJ79" s="4"/>
      <c r="CK79" s="4">
        <v>20.25</v>
      </c>
      <c r="CL79" s="4">
        <v>590</v>
      </c>
      <c r="CM79" s="4"/>
      <c r="CN79" s="4" t="s">
        <v>161</v>
      </c>
      <c r="CO79" s="3" t="s">
        <v>163</v>
      </c>
      <c r="CP79" s="3" t="s">
        <v>163</v>
      </c>
      <c r="CQ79" s="3" t="s">
        <v>163</v>
      </c>
      <c r="CR79" s="3" t="s">
        <v>163</v>
      </c>
      <c r="CS79" s="4"/>
      <c r="CT79" s="4"/>
      <c r="CU79" s="4" t="s">
        <v>170</v>
      </c>
      <c r="CV79" s="3" t="s">
        <v>163</v>
      </c>
      <c r="CW79" s="3" t="s">
        <v>180</v>
      </c>
      <c r="CX79" s="4"/>
      <c r="CY79" s="4"/>
      <c r="CZ79" s="4" t="s">
        <v>157</v>
      </c>
      <c r="DA79" s="4" t="s">
        <v>171</v>
      </c>
      <c r="DB79" s="4" t="s">
        <v>172</v>
      </c>
      <c r="DC79" s="4" t="s">
        <v>173</v>
      </c>
      <c r="DD79" s="4" t="s">
        <v>174</v>
      </c>
      <c r="DE79" s="4" t="s">
        <v>170</v>
      </c>
      <c r="DF79" s="4"/>
      <c r="DG79" s="4" t="s">
        <v>242</v>
      </c>
      <c r="DH79" s="3">
        <v>0</v>
      </c>
      <c r="DI79" s="4" t="s">
        <v>165</v>
      </c>
      <c r="DJ79" s="3" t="s">
        <v>163</v>
      </c>
      <c r="DK79" s="4" t="s">
        <v>162</v>
      </c>
      <c r="DL79" s="3" t="s">
        <v>156</v>
      </c>
      <c r="DM79" s="3">
        <v>0</v>
      </c>
      <c r="DN79" s="3" t="s">
        <v>163</v>
      </c>
      <c r="DO79" s="4" t="s">
        <v>175</v>
      </c>
      <c r="DP79" s="4"/>
      <c r="DQ79" s="3">
        <v>6.1249999999999999E-2</v>
      </c>
      <c r="DR79" s="4"/>
      <c r="DS79" s="4"/>
      <c r="DT79" s="3">
        <v>0</v>
      </c>
      <c r="DU79" s="3" t="s">
        <v>156</v>
      </c>
      <c r="DV79" s="3" t="s">
        <v>155</v>
      </c>
      <c r="DW79" s="4" t="s">
        <v>176</v>
      </c>
      <c r="DX79" s="3" t="s">
        <v>163</v>
      </c>
      <c r="DY79" s="4"/>
      <c r="DZ79" s="3" t="s">
        <v>170</v>
      </c>
      <c r="EA79" s="3" t="s">
        <v>156</v>
      </c>
      <c r="EB79" s="3" t="s">
        <v>170</v>
      </c>
      <c r="EC79" s="4"/>
      <c r="ED79" s="4"/>
      <c r="EE79" s="3" t="s">
        <v>154</v>
      </c>
      <c r="EF79" s="4"/>
      <c r="EG79" s="4"/>
      <c r="EH79" s="4"/>
      <c r="EI79" s="3" t="s">
        <v>170</v>
      </c>
      <c r="EJ79" s="1"/>
      <c r="EK79" s="3" t="s">
        <v>155</v>
      </c>
      <c r="EL79" s="3" t="s">
        <v>155</v>
      </c>
      <c r="EM79" s="4"/>
      <c r="EN79" s="3" t="s">
        <v>180</v>
      </c>
      <c r="EO79" s="4"/>
      <c r="EP79" s="4"/>
      <c r="EQ79" s="3" t="s">
        <v>180</v>
      </c>
      <c r="ER79" s="4" t="s">
        <v>164</v>
      </c>
      <c r="ES79" s="4" t="s">
        <v>165</v>
      </c>
      <c r="ET79" s="3">
        <f t="shared" si="27"/>
        <v>0</v>
      </c>
      <c r="EU79" s="4"/>
      <c r="EV79" s="4"/>
      <c r="EW79" s="4"/>
      <c r="EX79" s="4" t="s">
        <v>161</v>
      </c>
      <c r="EY79" s="4" t="s">
        <v>166</v>
      </c>
      <c r="EZ79" s="4"/>
      <c r="FA79" s="4" t="s">
        <v>157</v>
      </c>
      <c r="FB79" s="3" t="s">
        <v>163</v>
      </c>
      <c r="FC79" s="3" t="s">
        <v>163</v>
      </c>
      <c r="FD79" s="3" t="s">
        <v>163</v>
      </c>
      <c r="FE79" s="3" t="s">
        <v>163</v>
      </c>
      <c r="FF79" s="3" t="s">
        <v>163</v>
      </c>
      <c r="FG79" s="3" t="s">
        <v>163</v>
      </c>
      <c r="FH79" s="4"/>
      <c r="FI79" s="4" t="s">
        <v>181</v>
      </c>
      <c r="FJ79" s="4">
        <v>8.6833329999999993</v>
      </c>
      <c r="FK79" s="4">
        <v>82.536666999999994</v>
      </c>
    </row>
    <row r="80" spans="1:167" x14ac:dyDescent="0.25">
      <c r="A80" s="13">
        <v>26053</v>
      </c>
      <c r="B80" s="13" t="s">
        <v>256</v>
      </c>
      <c r="C80" s="4" t="s">
        <v>254</v>
      </c>
      <c r="D80" s="4"/>
      <c r="E80" s="1" t="s">
        <v>841</v>
      </c>
      <c r="F80" s="1"/>
      <c r="G80" s="1"/>
      <c r="H80" s="1" t="s">
        <v>825</v>
      </c>
      <c r="I80" s="1" t="s">
        <v>854</v>
      </c>
      <c r="J80" s="9" t="s">
        <v>855</v>
      </c>
      <c r="K80" s="9" t="s">
        <v>856</v>
      </c>
      <c r="L80" s="10">
        <v>486607</v>
      </c>
      <c r="M80" s="10">
        <v>5133623</v>
      </c>
      <c r="N80" s="15" t="s">
        <v>831</v>
      </c>
      <c r="O80" s="15" t="s">
        <v>831</v>
      </c>
      <c r="P80" s="4">
        <v>171.08333300000001</v>
      </c>
      <c r="Q80" s="4">
        <v>2.6666669999999999</v>
      </c>
      <c r="R80" s="3">
        <v>433.33333299999998</v>
      </c>
      <c r="S80" s="4">
        <v>0</v>
      </c>
      <c r="T80" s="4">
        <v>0.278333</v>
      </c>
      <c r="U80" s="4">
        <v>7.733333</v>
      </c>
      <c r="V80" s="4">
        <v>215</v>
      </c>
      <c r="W80" s="4"/>
      <c r="X80" s="4">
        <v>13.35</v>
      </c>
      <c r="Y80" s="4">
        <v>201.716667</v>
      </c>
      <c r="Z80" s="4">
        <v>6.25E-2</v>
      </c>
      <c r="AA80" s="3">
        <f t="shared" si="25"/>
        <v>8.0356250000000004E-2</v>
      </c>
      <c r="AB80" s="4">
        <v>0.88583299999999998</v>
      </c>
      <c r="AC80" s="4">
        <v>0.82333299999999998</v>
      </c>
      <c r="AD80" s="3">
        <f t="shared" si="26"/>
        <v>3.6462125238</v>
      </c>
      <c r="AE80" s="4">
        <f t="shared" si="33"/>
        <v>7.4999999999999997E-3</v>
      </c>
      <c r="AF80" s="3">
        <f t="shared" si="34"/>
        <v>2.4642749999999998E-2</v>
      </c>
      <c r="AG80" s="4">
        <v>0.20833299999999999</v>
      </c>
      <c r="AH80" s="3">
        <f t="shared" si="30"/>
        <v>5.0000000000000001E-3</v>
      </c>
      <c r="AI80" s="4"/>
      <c r="AJ80" s="4">
        <v>1.0933330000000001</v>
      </c>
      <c r="AK80" s="3" t="s">
        <v>156</v>
      </c>
      <c r="AL80" s="4">
        <v>2.673333</v>
      </c>
      <c r="AM80" s="4"/>
      <c r="AN80" s="4" t="s">
        <v>155</v>
      </c>
      <c r="AO80" s="4" t="s">
        <v>179</v>
      </c>
      <c r="AP80" s="4">
        <v>203.32499999999999</v>
      </c>
      <c r="AQ80" s="4">
        <v>59.174999999999997</v>
      </c>
      <c r="AR80" s="4">
        <v>1.4717499999999999</v>
      </c>
      <c r="AS80" s="3">
        <v>6.7750000000000004</v>
      </c>
      <c r="AT80" s="4">
        <v>11.919499999999999</v>
      </c>
      <c r="AU80" s="4">
        <v>4.0635000000000003</v>
      </c>
      <c r="AV80" s="4"/>
      <c r="AW80" s="3">
        <v>20.5</v>
      </c>
      <c r="AX80" s="4"/>
      <c r="AY80" s="4"/>
      <c r="AZ80" s="4"/>
      <c r="BA80" s="3">
        <f t="shared" si="29"/>
        <v>0.5</v>
      </c>
      <c r="BB80" s="4"/>
      <c r="BC80" s="4">
        <v>0.13375000000000001</v>
      </c>
      <c r="BD80" s="4"/>
      <c r="BE80" s="4"/>
      <c r="BF80" s="4"/>
      <c r="BG80" s="4"/>
      <c r="BH80" s="4"/>
      <c r="BI80" s="4"/>
      <c r="BJ80" s="4">
        <v>26</v>
      </c>
      <c r="BK80" s="4"/>
      <c r="BL80" s="3">
        <f t="shared" si="32"/>
        <v>5.0000000000000001E-3</v>
      </c>
      <c r="BM80" s="4"/>
      <c r="BN80" s="4" t="s">
        <v>157</v>
      </c>
      <c r="BO80" s="4"/>
      <c r="BP80" s="4" t="s">
        <v>157</v>
      </c>
      <c r="BQ80" s="4"/>
      <c r="BR80" s="4" t="s">
        <v>157</v>
      </c>
      <c r="BS80" s="4"/>
      <c r="BT80" s="3">
        <f>0.5*0.01</f>
        <v>5.0000000000000001E-3</v>
      </c>
      <c r="BU80" s="4"/>
      <c r="BV80" s="4"/>
      <c r="BW80" s="4"/>
      <c r="BX80" s="4"/>
      <c r="BY80" s="4"/>
      <c r="BZ80" s="4" t="s">
        <v>169</v>
      </c>
      <c r="CA80" s="4"/>
      <c r="CB80" s="3">
        <f t="shared" si="31"/>
        <v>5.0000000000000001E-3</v>
      </c>
      <c r="CC80" s="4"/>
      <c r="CD80" s="4">
        <v>647.625</v>
      </c>
      <c r="CE80" s="4">
        <v>312.75</v>
      </c>
      <c r="CF80" s="4">
        <v>25.375</v>
      </c>
      <c r="CG80" s="4"/>
      <c r="CH80" s="4"/>
      <c r="CI80" s="4" t="s">
        <v>157</v>
      </c>
      <c r="CJ80" s="4"/>
      <c r="CK80" s="4">
        <v>25.375</v>
      </c>
      <c r="CL80" s="4">
        <v>520</v>
      </c>
      <c r="CM80" s="4" t="s">
        <v>160</v>
      </c>
      <c r="CN80" s="4" t="s">
        <v>161</v>
      </c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 t="s">
        <v>162</v>
      </c>
      <c r="DL80" s="3" t="s">
        <v>156</v>
      </c>
      <c r="DM80" s="4"/>
      <c r="DN80" s="4"/>
      <c r="DO80" s="4"/>
      <c r="DP80" s="4"/>
      <c r="DQ80" s="4"/>
      <c r="DR80" s="4"/>
      <c r="DS80" s="4" t="s">
        <v>164</v>
      </c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 t="s">
        <v>164</v>
      </c>
      <c r="ES80" s="4" t="s">
        <v>165</v>
      </c>
      <c r="ET80" s="3">
        <f t="shared" si="27"/>
        <v>0</v>
      </c>
      <c r="EU80" s="4" t="s">
        <v>162</v>
      </c>
      <c r="EV80" s="4"/>
      <c r="EW80" s="4"/>
      <c r="EX80" s="4"/>
      <c r="EY80" s="4" t="s">
        <v>166</v>
      </c>
      <c r="EZ80" s="4"/>
      <c r="FA80" s="4"/>
      <c r="FB80" s="4"/>
      <c r="FC80" s="4"/>
      <c r="FD80" s="4"/>
      <c r="FE80" s="4"/>
      <c r="FF80" s="4"/>
      <c r="FG80" s="4"/>
      <c r="FH80" s="4"/>
      <c r="FI80" s="4">
        <v>0.64666699999999999</v>
      </c>
      <c r="FJ80" s="4">
        <v>8.7833330000000007</v>
      </c>
      <c r="FK80" s="4">
        <v>84.048333</v>
      </c>
    </row>
    <row r="81" spans="1:167" x14ac:dyDescent="0.25">
      <c r="A81" s="13">
        <v>26060</v>
      </c>
      <c r="B81" s="13" t="s">
        <v>557</v>
      </c>
      <c r="C81" s="4" t="s">
        <v>558</v>
      </c>
      <c r="D81" s="4"/>
      <c r="E81" s="1" t="s">
        <v>829</v>
      </c>
      <c r="F81" s="1"/>
      <c r="G81" s="1"/>
      <c r="H81" s="1" t="s">
        <v>825</v>
      </c>
      <c r="I81" s="1" t="s">
        <v>854</v>
      </c>
      <c r="J81" s="9" t="s">
        <v>857</v>
      </c>
      <c r="K81" s="9" t="s">
        <v>856</v>
      </c>
      <c r="L81" s="10">
        <v>461343.55</v>
      </c>
      <c r="M81" s="10">
        <v>5125747.28</v>
      </c>
      <c r="N81" s="15" t="s">
        <v>831</v>
      </c>
      <c r="O81" s="15"/>
      <c r="P81" s="4">
        <v>259.39999999999998</v>
      </c>
      <c r="Q81" s="4">
        <v>1.25</v>
      </c>
      <c r="R81" s="3">
        <v>523</v>
      </c>
      <c r="S81" s="4">
        <v>0</v>
      </c>
      <c r="T81" s="4" t="s">
        <v>179</v>
      </c>
      <c r="U81" s="4">
        <v>7.7249999999999996</v>
      </c>
      <c r="V81" s="4">
        <v>230.25</v>
      </c>
      <c r="W81" s="4"/>
      <c r="X81" s="4">
        <v>10.725</v>
      </c>
      <c r="Y81" s="4">
        <v>278.72500000000002</v>
      </c>
      <c r="Z81" s="4">
        <v>3.4500000000000003E-2</v>
      </c>
      <c r="AA81" s="3">
        <f t="shared" si="25"/>
        <v>4.4356650000000004E-2</v>
      </c>
      <c r="AB81" s="4">
        <v>0.77124999999999999</v>
      </c>
      <c r="AC81" s="4">
        <v>0.73750000000000004</v>
      </c>
      <c r="AD81" s="3">
        <f t="shared" si="26"/>
        <v>3.2660925000000005</v>
      </c>
      <c r="AE81" s="4">
        <f t="shared" si="33"/>
        <v>7.4999999999999997E-3</v>
      </c>
      <c r="AF81" s="3">
        <f t="shared" si="34"/>
        <v>2.4642749999999998E-2</v>
      </c>
      <c r="AG81" s="4">
        <v>0.81874999999999998</v>
      </c>
      <c r="AH81" s="3">
        <f t="shared" si="30"/>
        <v>5.0000000000000001E-3</v>
      </c>
      <c r="AI81" s="4"/>
      <c r="AJ81" s="4">
        <v>1.59</v>
      </c>
      <c r="AK81" s="3">
        <v>7.7499999999999999E-3</v>
      </c>
      <c r="AL81" s="4">
        <v>3.8250000000000002</v>
      </c>
      <c r="AM81" s="4" t="s">
        <v>157</v>
      </c>
      <c r="AN81" s="4" t="s">
        <v>155</v>
      </c>
      <c r="AO81" s="4" t="s">
        <v>179</v>
      </c>
      <c r="AP81" s="4">
        <v>316.47500000000002</v>
      </c>
      <c r="AQ81" s="4">
        <v>58.772500000000001</v>
      </c>
      <c r="AR81" s="4" t="s">
        <v>157</v>
      </c>
      <c r="AS81" s="3">
        <v>1.375</v>
      </c>
      <c r="AT81" s="4">
        <v>15.8325</v>
      </c>
      <c r="AU81" s="4" t="s">
        <v>157</v>
      </c>
      <c r="AV81" s="4"/>
      <c r="AW81" s="3">
        <v>6.95</v>
      </c>
      <c r="AX81" s="4" t="s">
        <v>169</v>
      </c>
      <c r="AY81" s="4">
        <v>15.25</v>
      </c>
      <c r="AZ81" s="4" t="s">
        <v>157</v>
      </c>
      <c r="BA81" s="3">
        <f t="shared" si="29"/>
        <v>0.5</v>
      </c>
      <c r="BB81" s="4" t="s">
        <v>157</v>
      </c>
      <c r="BC81" s="4" t="s">
        <v>159</v>
      </c>
      <c r="BD81" s="4">
        <v>0.28749999999999998</v>
      </c>
      <c r="BE81" s="4"/>
      <c r="BF81" s="4"/>
      <c r="BG81" s="4"/>
      <c r="BH81" s="4"/>
      <c r="BI81" s="4">
        <v>17</v>
      </c>
      <c r="BJ81" s="4">
        <v>49.125</v>
      </c>
      <c r="BK81" s="4"/>
      <c r="BL81" s="3">
        <f t="shared" si="32"/>
        <v>5.0000000000000001E-3</v>
      </c>
      <c r="BM81" s="4">
        <v>0.255</v>
      </c>
      <c r="BN81" s="4" t="s">
        <v>157</v>
      </c>
      <c r="BO81" s="4">
        <v>19</v>
      </c>
      <c r="BP81" s="4" t="s">
        <v>157</v>
      </c>
      <c r="BQ81" s="4">
        <v>1.75</v>
      </c>
      <c r="BR81" s="4" t="s">
        <v>157</v>
      </c>
      <c r="BS81" s="4">
        <v>5.125</v>
      </c>
      <c r="BT81" s="3">
        <v>0.03</v>
      </c>
      <c r="BU81" s="4">
        <v>0.77500000000000002</v>
      </c>
      <c r="BV81" s="4"/>
      <c r="BW81" s="4">
        <v>3.5</v>
      </c>
      <c r="BX81" s="4">
        <v>0.20674999999999999</v>
      </c>
      <c r="BY81" s="4"/>
      <c r="BZ81" s="4" t="s">
        <v>169</v>
      </c>
      <c r="CA81" s="4">
        <v>53.25</v>
      </c>
      <c r="CB81" s="3">
        <f t="shared" si="31"/>
        <v>5.0000000000000001E-3</v>
      </c>
      <c r="CC81" s="4">
        <v>0.47875000000000001</v>
      </c>
      <c r="CD81" s="4">
        <v>580.125</v>
      </c>
      <c r="CE81" s="4">
        <v>182.75</v>
      </c>
      <c r="CF81" s="4">
        <v>762.625</v>
      </c>
      <c r="CG81" s="4" t="s">
        <v>157</v>
      </c>
      <c r="CH81" s="4"/>
      <c r="CI81" s="4">
        <v>12.75</v>
      </c>
      <c r="CJ81" s="4"/>
      <c r="CK81" s="4">
        <v>775.125</v>
      </c>
      <c r="CL81" s="4">
        <v>33.333333000000003</v>
      </c>
      <c r="CM81" s="4" t="s">
        <v>160</v>
      </c>
      <c r="CN81" s="4" t="s">
        <v>161</v>
      </c>
      <c r="CO81" s="4"/>
      <c r="CP81" s="4"/>
      <c r="CQ81" s="4"/>
      <c r="CR81" s="4"/>
      <c r="CS81" s="4"/>
      <c r="CT81" s="4"/>
      <c r="CU81" s="4" t="s">
        <v>170</v>
      </c>
      <c r="CV81" s="4"/>
      <c r="CW81" s="3" t="s">
        <v>180</v>
      </c>
      <c r="CX81" s="4"/>
      <c r="CY81" s="4"/>
      <c r="CZ81" s="4" t="s">
        <v>157</v>
      </c>
      <c r="DA81" s="4" t="s">
        <v>171</v>
      </c>
      <c r="DB81" s="4" t="s">
        <v>172</v>
      </c>
      <c r="DC81" s="4" t="s">
        <v>173</v>
      </c>
      <c r="DD81" s="4" t="s">
        <v>174</v>
      </c>
      <c r="DE81" s="4" t="s">
        <v>170</v>
      </c>
      <c r="DF81" s="4"/>
      <c r="DG81" s="4"/>
      <c r="DH81" s="4"/>
      <c r="DI81" s="4"/>
      <c r="DJ81" s="4"/>
      <c r="DK81" s="4" t="s">
        <v>162</v>
      </c>
      <c r="DL81" s="3" t="s">
        <v>156</v>
      </c>
      <c r="DM81" s="3">
        <v>0</v>
      </c>
      <c r="DN81" s="4"/>
      <c r="DO81" s="4" t="s">
        <v>175</v>
      </c>
      <c r="DP81" s="4"/>
      <c r="DQ81" s="4"/>
      <c r="DR81" s="4"/>
      <c r="DS81" s="4" t="s">
        <v>164</v>
      </c>
      <c r="DT81" s="3">
        <v>0</v>
      </c>
      <c r="DU81" s="3" t="s">
        <v>156</v>
      </c>
      <c r="DV81" s="3" t="s">
        <v>155</v>
      </c>
      <c r="DW81" s="4" t="s">
        <v>176</v>
      </c>
      <c r="DX81" s="4"/>
      <c r="DY81" s="4"/>
      <c r="DZ81" s="3" t="s">
        <v>170</v>
      </c>
      <c r="EA81" s="3" t="s">
        <v>156</v>
      </c>
      <c r="EB81" s="4"/>
      <c r="EC81" s="4"/>
      <c r="ED81" s="4"/>
      <c r="EE81" s="3" t="s">
        <v>154</v>
      </c>
      <c r="EF81" s="4"/>
      <c r="EG81" s="4"/>
      <c r="EH81" s="4"/>
      <c r="EI81" s="4"/>
      <c r="EJ81" s="4"/>
      <c r="EK81" s="4"/>
      <c r="EL81" s="4"/>
      <c r="EM81" s="4"/>
      <c r="EN81" s="3" t="s">
        <v>180</v>
      </c>
      <c r="EO81" s="4"/>
      <c r="EP81" s="4"/>
      <c r="EQ81" s="3" t="s">
        <v>180</v>
      </c>
      <c r="ER81" s="4" t="s">
        <v>164</v>
      </c>
      <c r="ES81" s="4" t="s">
        <v>165</v>
      </c>
      <c r="ET81" s="3">
        <f t="shared" si="27"/>
        <v>0</v>
      </c>
      <c r="EU81" s="4" t="s">
        <v>162</v>
      </c>
      <c r="EV81" s="4"/>
      <c r="EW81" s="4"/>
      <c r="EX81" s="4" t="s">
        <v>161</v>
      </c>
      <c r="EY81" s="4" t="s">
        <v>166</v>
      </c>
      <c r="EZ81" s="4"/>
      <c r="FA81" s="4" t="s">
        <v>157</v>
      </c>
      <c r="FB81" s="3" t="s">
        <v>163</v>
      </c>
      <c r="FC81" s="3" t="s">
        <v>163</v>
      </c>
      <c r="FD81" s="3" t="s">
        <v>163</v>
      </c>
      <c r="FE81" s="3" t="s">
        <v>163</v>
      </c>
      <c r="FF81" s="3" t="s">
        <v>163</v>
      </c>
      <c r="FG81" s="3" t="s">
        <v>163</v>
      </c>
      <c r="FH81" s="4"/>
      <c r="FI81" s="4">
        <v>1.1125</v>
      </c>
      <c r="FJ81" s="4">
        <v>9.1</v>
      </c>
      <c r="FK81" s="4">
        <v>82.954999999999998</v>
      </c>
    </row>
    <row r="82" spans="1:167" x14ac:dyDescent="0.25">
      <c r="A82" s="13">
        <v>26061</v>
      </c>
      <c r="B82" s="13" t="s">
        <v>559</v>
      </c>
      <c r="C82" s="4" t="s">
        <v>558</v>
      </c>
      <c r="D82" s="4"/>
      <c r="E82" s="1" t="s">
        <v>829</v>
      </c>
      <c r="F82" s="1"/>
      <c r="G82" s="1"/>
      <c r="H82" s="1" t="s">
        <v>825</v>
      </c>
      <c r="I82" s="1" t="s">
        <v>854</v>
      </c>
      <c r="J82" s="9" t="s">
        <v>857</v>
      </c>
      <c r="K82" s="9" t="s">
        <v>856</v>
      </c>
      <c r="L82" s="10">
        <v>471610.74</v>
      </c>
      <c r="M82" s="10">
        <v>5117577.22</v>
      </c>
      <c r="N82" s="15" t="s">
        <v>831</v>
      </c>
      <c r="O82" s="15"/>
      <c r="P82" s="4">
        <v>242.45</v>
      </c>
      <c r="Q82" s="4">
        <v>0.875</v>
      </c>
      <c r="R82" s="3">
        <v>396</v>
      </c>
      <c r="S82" s="4">
        <v>0</v>
      </c>
      <c r="T82" s="4" t="s">
        <v>179</v>
      </c>
      <c r="U82" s="4">
        <v>8.0250000000000004</v>
      </c>
      <c r="V82" s="4">
        <v>198.75</v>
      </c>
      <c r="W82" s="4"/>
      <c r="X82" s="4">
        <v>10.6</v>
      </c>
      <c r="Y82" s="4">
        <v>245.8</v>
      </c>
      <c r="Z82" s="4">
        <v>0.10224999999999999</v>
      </c>
      <c r="AA82" s="3">
        <f t="shared" si="25"/>
        <v>0.13146282500000001</v>
      </c>
      <c r="AB82" s="4">
        <v>1.47725</v>
      </c>
      <c r="AC82" s="4">
        <v>1.375</v>
      </c>
      <c r="AD82" s="3">
        <f t="shared" si="26"/>
        <v>6.0893250000000005</v>
      </c>
      <c r="AE82" s="4">
        <f t="shared" si="33"/>
        <v>7.4999999999999997E-3</v>
      </c>
      <c r="AF82" s="3">
        <f t="shared" si="34"/>
        <v>2.4642749999999998E-2</v>
      </c>
      <c r="AG82" s="4">
        <v>0.52524999999999999</v>
      </c>
      <c r="AH82" s="3">
        <f t="shared" si="30"/>
        <v>5.0000000000000001E-3</v>
      </c>
      <c r="AI82" s="4"/>
      <c r="AJ82" s="4">
        <v>2.0024999999999999</v>
      </c>
      <c r="AK82" s="3">
        <v>1.1375E-2</v>
      </c>
      <c r="AL82" s="4">
        <v>2.83</v>
      </c>
      <c r="AM82" s="4"/>
      <c r="AN82" s="4"/>
      <c r="AO82" s="4"/>
      <c r="AP82" s="4">
        <v>294.57499999999999</v>
      </c>
      <c r="AQ82" s="4">
        <v>43.45</v>
      </c>
      <c r="AR82" s="4" t="s">
        <v>157</v>
      </c>
      <c r="AS82" s="3">
        <v>1.875</v>
      </c>
      <c r="AT82" s="4">
        <v>25.53</v>
      </c>
      <c r="AU82" s="4" t="s">
        <v>157</v>
      </c>
      <c r="AV82" s="4"/>
      <c r="AW82" s="3">
        <v>5.6749999999999998</v>
      </c>
      <c r="AX82" s="4"/>
      <c r="AY82" s="4"/>
      <c r="AZ82" s="4"/>
      <c r="BA82" s="3">
        <f t="shared" si="29"/>
        <v>0.5</v>
      </c>
      <c r="BB82" s="4"/>
      <c r="BC82" s="4" t="s">
        <v>159</v>
      </c>
      <c r="BD82" s="4"/>
      <c r="BE82" s="4"/>
      <c r="BF82" s="4"/>
      <c r="BG82" s="4"/>
      <c r="BH82" s="4"/>
      <c r="BI82" s="4"/>
      <c r="BJ82" s="4">
        <v>1</v>
      </c>
      <c r="BK82" s="4"/>
      <c r="BL82" s="3">
        <f t="shared" si="32"/>
        <v>5.0000000000000001E-3</v>
      </c>
      <c r="BM82" s="4"/>
      <c r="BN82" s="4" t="s">
        <v>157</v>
      </c>
      <c r="BO82" s="4"/>
      <c r="BP82" s="4" t="s">
        <v>157</v>
      </c>
      <c r="BQ82" s="4"/>
      <c r="BR82" s="4" t="s">
        <v>157</v>
      </c>
      <c r="BS82" s="4"/>
      <c r="BT82" s="3">
        <f t="shared" ref="BT82:BT94" si="35">0.5*0.01</f>
        <v>5.0000000000000001E-3</v>
      </c>
      <c r="BU82" s="4"/>
      <c r="BV82" s="4"/>
      <c r="BW82" s="4"/>
      <c r="BX82" s="4"/>
      <c r="BY82" s="4"/>
      <c r="BZ82" s="4" t="s">
        <v>169</v>
      </c>
      <c r="CA82" s="4"/>
      <c r="CB82" s="3">
        <f t="shared" si="31"/>
        <v>5.0000000000000001E-3</v>
      </c>
      <c r="CC82" s="4"/>
      <c r="CD82" s="4">
        <v>105.125</v>
      </c>
      <c r="CE82" s="4">
        <v>72.75</v>
      </c>
      <c r="CF82" s="4">
        <v>505.25</v>
      </c>
      <c r="CG82" s="4"/>
      <c r="CH82" s="4"/>
      <c r="CI82" s="4" t="s">
        <v>157</v>
      </c>
      <c r="CJ82" s="4"/>
      <c r="CK82" s="4">
        <v>505.25</v>
      </c>
      <c r="CL82" s="4">
        <v>25</v>
      </c>
      <c r="CM82" s="4" t="s">
        <v>160</v>
      </c>
      <c r="CN82" s="4" t="s">
        <v>161</v>
      </c>
      <c r="CO82" s="4"/>
      <c r="CP82" s="4"/>
      <c r="CQ82" s="4"/>
      <c r="CR82" s="4"/>
      <c r="CS82" s="4"/>
      <c r="CT82" s="4"/>
      <c r="CU82" s="4"/>
      <c r="CV82" s="4"/>
      <c r="CW82" s="3" t="s">
        <v>180</v>
      </c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 t="s">
        <v>162</v>
      </c>
      <c r="DL82" s="3" t="s">
        <v>156</v>
      </c>
      <c r="DM82" s="3">
        <v>0</v>
      </c>
      <c r="DN82" s="4"/>
      <c r="DO82" s="4"/>
      <c r="DP82" s="4"/>
      <c r="DQ82" s="4"/>
      <c r="DR82" s="4"/>
      <c r="DS82" s="4" t="s">
        <v>164</v>
      </c>
      <c r="DT82" s="3">
        <v>0</v>
      </c>
      <c r="DU82" s="3" t="s">
        <v>156</v>
      </c>
      <c r="DV82" s="3" t="s">
        <v>155</v>
      </c>
      <c r="DW82" s="4"/>
      <c r="DX82" s="4"/>
      <c r="DY82" s="4"/>
      <c r="DZ82" s="3" t="s">
        <v>170</v>
      </c>
      <c r="EA82" s="3" t="s">
        <v>156</v>
      </c>
      <c r="EB82" s="4"/>
      <c r="EC82" s="4"/>
      <c r="ED82" s="4"/>
      <c r="EE82" s="3" t="s">
        <v>154</v>
      </c>
      <c r="EF82" s="4"/>
      <c r="EG82" s="4"/>
      <c r="EH82" s="4"/>
      <c r="EI82" s="4"/>
      <c r="EJ82" s="4"/>
      <c r="EK82" s="4"/>
      <c r="EL82" s="4"/>
      <c r="EM82" s="4"/>
      <c r="EN82" s="3" t="s">
        <v>180</v>
      </c>
      <c r="EO82" s="4"/>
      <c r="EP82" s="4"/>
      <c r="EQ82" s="3" t="s">
        <v>180</v>
      </c>
      <c r="ER82" s="4" t="s">
        <v>164</v>
      </c>
      <c r="ES82" s="4" t="s">
        <v>165</v>
      </c>
      <c r="ET82" s="3">
        <f t="shared" si="27"/>
        <v>0</v>
      </c>
      <c r="EU82" s="4" t="s">
        <v>162</v>
      </c>
      <c r="EV82" s="4"/>
      <c r="EW82" s="4"/>
      <c r="EX82" s="4"/>
      <c r="EY82" s="4" t="s">
        <v>166</v>
      </c>
      <c r="EZ82" s="4"/>
      <c r="FA82" s="4"/>
      <c r="FB82" s="3" t="s">
        <v>163</v>
      </c>
      <c r="FC82" s="3" t="s">
        <v>163</v>
      </c>
      <c r="FD82" s="3" t="s">
        <v>163</v>
      </c>
      <c r="FE82" s="3" t="s">
        <v>163</v>
      </c>
      <c r="FF82" s="3" t="s">
        <v>163</v>
      </c>
      <c r="FG82" s="3" t="s">
        <v>163</v>
      </c>
      <c r="FH82" s="4"/>
      <c r="FI82" s="4">
        <v>3.0125000000000002</v>
      </c>
      <c r="FJ82" s="4">
        <v>8.8249999999999993</v>
      </c>
      <c r="FK82" s="4">
        <v>79.334999999999994</v>
      </c>
    </row>
    <row r="83" spans="1:167" x14ac:dyDescent="0.25">
      <c r="A83" s="13">
        <v>26062</v>
      </c>
      <c r="B83" s="13" t="s">
        <v>560</v>
      </c>
      <c r="C83" s="4" t="s">
        <v>561</v>
      </c>
      <c r="D83" s="4"/>
      <c r="E83" s="1" t="s">
        <v>829</v>
      </c>
      <c r="F83" s="1"/>
      <c r="G83" s="1"/>
      <c r="H83" s="1" t="s">
        <v>825</v>
      </c>
      <c r="I83" s="1" t="s">
        <v>854</v>
      </c>
      <c r="J83" s="9" t="s">
        <v>857</v>
      </c>
      <c r="K83" s="9" t="s">
        <v>856</v>
      </c>
      <c r="L83" s="10">
        <v>480898.39</v>
      </c>
      <c r="M83" s="10">
        <v>5117658.55</v>
      </c>
      <c r="N83" s="15" t="s">
        <v>831</v>
      </c>
      <c r="O83" s="15"/>
      <c r="P83" s="4">
        <v>255.85</v>
      </c>
      <c r="Q83" s="4">
        <v>0.75</v>
      </c>
      <c r="R83" s="3">
        <v>508.75</v>
      </c>
      <c r="S83" s="4">
        <v>0</v>
      </c>
      <c r="T83" s="4">
        <v>1.9175</v>
      </c>
      <c r="U83" s="4">
        <v>7.9249999999999998</v>
      </c>
      <c r="V83" s="4">
        <v>215.25</v>
      </c>
      <c r="W83" s="4"/>
      <c r="X83" s="4">
        <v>11.375</v>
      </c>
      <c r="Y83" s="4">
        <v>249.32499999999999</v>
      </c>
      <c r="Z83" s="4">
        <v>4.1500000000000002E-2</v>
      </c>
      <c r="AA83" s="3">
        <f t="shared" si="25"/>
        <v>5.3356550000000003E-2</v>
      </c>
      <c r="AB83" s="4">
        <v>0.57399999999999995</v>
      </c>
      <c r="AC83" s="4">
        <v>0.53249999999999997</v>
      </c>
      <c r="AD83" s="3">
        <f t="shared" si="26"/>
        <v>2.3582295000000002</v>
      </c>
      <c r="AE83" s="4">
        <f t="shared" si="33"/>
        <v>7.4999999999999997E-3</v>
      </c>
      <c r="AF83" s="3">
        <f t="shared" si="34"/>
        <v>2.4642749999999998E-2</v>
      </c>
      <c r="AG83" s="4">
        <v>0.20175000000000001</v>
      </c>
      <c r="AH83" s="3">
        <f t="shared" si="30"/>
        <v>5.0000000000000001E-3</v>
      </c>
      <c r="AI83" s="4"/>
      <c r="AJ83" s="4">
        <v>0.77575000000000005</v>
      </c>
      <c r="AK83" s="3" t="s">
        <v>156</v>
      </c>
      <c r="AL83" s="4">
        <v>2.2225000000000001</v>
      </c>
      <c r="AM83" s="4" t="s">
        <v>157</v>
      </c>
      <c r="AN83" s="4" t="s">
        <v>155</v>
      </c>
      <c r="AO83" s="4" t="s">
        <v>179</v>
      </c>
      <c r="AP83" s="4">
        <v>310.82499999999999</v>
      </c>
      <c r="AQ83" s="4">
        <v>54.575000000000003</v>
      </c>
      <c r="AR83" s="4" t="s">
        <v>157</v>
      </c>
      <c r="AS83" s="3">
        <v>4.5250000000000004</v>
      </c>
      <c r="AT83" s="4">
        <v>27.602499999999999</v>
      </c>
      <c r="AU83" s="4">
        <v>1.25525</v>
      </c>
      <c r="AV83" s="4"/>
      <c r="AW83" s="3">
        <v>12</v>
      </c>
      <c r="AX83" s="4" t="s">
        <v>169</v>
      </c>
      <c r="AY83" s="4" t="s">
        <v>169</v>
      </c>
      <c r="AZ83" s="4" t="s">
        <v>157</v>
      </c>
      <c r="BA83" s="3">
        <f t="shared" si="29"/>
        <v>0.5</v>
      </c>
      <c r="BB83" s="4" t="s">
        <v>157</v>
      </c>
      <c r="BC83" s="4" t="s">
        <v>159</v>
      </c>
      <c r="BD83" s="4" t="s">
        <v>159</v>
      </c>
      <c r="BE83" s="4"/>
      <c r="BF83" s="4"/>
      <c r="BG83" s="4"/>
      <c r="BH83" s="4"/>
      <c r="BI83" s="4" t="s">
        <v>169</v>
      </c>
      <c r="BJ83" s="4">
        <v>2.625</v>
      </c>
      <c r="BK83" s="4"/>
      <c r="BL83" s="3">
        <f t="shared" si="32"/>
        <v>5.0000000000000001E-3</v>
      </c>
      <c r="BM83" s="4" t="s">
        <v>155</v>
      </c>
      <c r="BN83" s="4" t="s">
        <v>157</v>
      </c>
      <c r="BO83" s="4">
        <v>7.375</v>
      </c>
      <c r="BP83" s="4" t="s">
        <v>157</v>
      </c>
      <c r="BQ83" s="4">
        <v>1.125</v>
      </c>
      <c r="BR83" s="4" t="s">
        <v>157</v>
      </c>
      <c r="BS83" s="4">
        <v>2.25</v>
      </c>
      <c r="BT83" s="3">
        <f t="shared" si="35"/>
        <v>5.0000000000000001E-3</v>
      </c>
      <c r="BU83" s="4" t="s">
        <v>159</v>
      </c>
      <c r="BV83" s="4"/>
      <c r="BW83" s="4">
        <v>1.625</v>
      </c>
      <c r="BX83" s="4">
        <v>0.26624999999999999</v>
      </c>
      <c r="BY83" s="4"/>
      <c r="BZ83" s="4" t="s">
        <v>169</v>
      </c>
      <c r="CA83" s="4">
        <v>37.75</v>
      </c>
      <c r="CB83" s="3">
        <f t="shared" si="31"/>
        <v>5.0000000000000001E-3</v>
      </c>
      <c r="CC83" s="4">
        <v>0.20374999999999999</v>
      </c>
      <c r="CD83" s="4">
        <v>34.125</v>
      </c>
      <c r="CE83" s="4">
        <v>15.25</v>
      </c>
      <c r="CF83" s="4" t="s">
        <v>157</v>
      </c>
      <c r="CG83" s="4" t="s">
        <v>157</v>
      </c>
      <c r="CH83" s="4"/>
      <c r="CI83" s="4" t="s">
        <v>157</v>
      </c>
      <c r="CJ83" s="4"/>
      <c r="CK83" s="4" t="s">
        <v>157</v>
      </c>
      <c r="CL83" s="4">
        <v>25</v>
      </c>
      <c r="CM83" s="4" t="s">
        <v>160</v>
      </c>
      <c r="CN83" s="4" t="s">
        <v>161</v>
      </c>
      <c r="CO83" s="4"/>
      <c r="CP83" s="4"/>
      <c r="CQ83" s="4"/>
      <c r="CR83" s="4"/>
      <c r="CS83" s="4"/>
      <c r="CT83" s="4"/>
      <c r="CU83" s="4" t="s">
        <v>170</v>
      </c>
      <c r="CV83" s="4"/>
      <c r="CW83" s="3" t="s">
        <v>180</v>
      </c>
      <c r="CX83" s="4"/>
      <c r="CY83" s="4"/>
      <c r="CZ83" s="4" t="s">
        <v>157</v>
      </c>
      <c r="DA83" s="4" t="s">
        <v>171</v>
      </c>
      <c r="DB83" s="4" t="s">
        <v>172</v>
      </c>
      <c r="DC83" s="4" t="s">
        <v>173</v>
      </c>
      <c r="DD83" s="4" t="s">
        <v>174</v>
      </c>
      <c r="DE83" s="4" t="s">
        <v>170</v>
      </c>
      <c r="DF83" s="4"/>
      <c r="DG83" s="4"/>
      <c r="DH83" s="4"/>
      <c r="DI83" s="4"/>
      <c r="DJ83" s="4"/>
      <c r="DK83" s="4" t="s">
        <v>162</v>
      </c>
      <c r="DL83" s="4"/>
      <c r="DM83" s="4"/>
      <c r="DN83" s="4"/>
      <c r="DO83" s="4" t="s">
        <v>175</v>
      </c>
      <c r="DP83" s="4"/>
      <c r="DQ83" s="4"/>
      <c r="DR83" s="4"/>
      <c r="DS83" s="4" t="s">
        <v>164</v>
      </c>
      <c r="DT83" s="4"/>
      <c r="DU83" s="3" t="s">
        <v>156</v>
      </c>
      <c r="DV83" s="3" t="s">
        <v>155</v>
      </c>
      <c r="DW83" s="4" t="s">
        <v>176</v>
      </c>
      <c r="DX83" s="4"/>
      <c r="DY83" s="4"/>
      <c r="DZ83" s="4"/>
      <c r="EA83" s="4"/>
      <c r="EB83" s="4"/>
      <c r="EC83" s="4"/>
      <c r="ED83" s="4"/>
      <c r="EE83" s="3" t="s">
        <v>154</v>
      </c>
      <c r="EF83" s="4"/>
      <c r="EG83" s="4"/>
      <c r="EH83" s="4"/>
      <c r="EI83" s="4"/>
      <c r="EJ83" s="4"/>
      <c r="EK83" s="4"/>
      <c r="EL83" s="4"/>
      <c r="EM83" s="4"/>
      <c r="EN83" s="3" t="s">
        <v>180</v>
      </c>
      <c r="EO83" s="4"/>
      <c r="EP83" s="4"/>
      <c r="EQ83" s="3" t="s">
        <v>180</v>
      </c>
      <c r="ER83" s="4" t="s">
        <v>164</v>
      </c>
      <c r="ES83" s="4" t="s">
        <v>165</v>
      </c>
      <c r="ET83" s="3">
        <f t="shared" si="27"/>
        <v>0</v>
      </c>
      <c r="EU83" s="4" t="s">
        <v>162</v>
      </c>
      <c r="EV83" s="4"/>
      <c r="EW83" s="4"/>
      <c r="EX83" s="4" t="s">
        <v>161</v>
      </c>
      <c r="EY83" s="4" t="s">
        <v>166</v>
      </c>
      <c r="EZ83" s="4"/>
      <c r="FA83" s="4" t="s">
        <v>157</v>
      </c>
      <c r="FB83" s="4"/>
      <c r="FC83" s="4"/>
      <c r="FD83" s="4"/>
      <c r="FE83" s="4"/>
      <c r="FF83" s="4"/>
      <c r="FG83" s="4"/>
      <c r="FH83" s="4"/>
      <c r="FI83" s="4">
        <v>0.51749999999999996</v>
      </c>
      <c r="FJ83" s="4">
        <v>8.8000000000000007</v>
      </c>
      <c r="FK83" s="4">
        <v>80.537499999999994</v>
      </c>
    </row>
    <row r="84" spans="1:167" x14ac:dyDescent="0.25">
      <c r="A84" s="13">
        <v>26103</v>
      </c>
      <c r="B84" s="13" t="s">
        <v>257</v>
      </c>
      <c r="C84" s="4" t="s">
        <v>258</v>
      </c>
      <c r="D84" s="4"/>
      <c r="E84" s="1" t="s">
        <v>841</v>
      </c>
      <c r="F84" s="1"/>
      <c r="G84" s="1"/>
      <c r="H84" s="1" t="s">
        <v>825</v>
      </c>
      <c r="I84" s="1" t="s">
        <v>854</v>
      </c>
      <c r="J84" s="9" t="s">
        <v>858</v>
      </c>
      <c r="K84" s="9" t="s">
        <v>856</v>
      </c>
      <c r="L84" s="10">
        <v>508641.82</v>
      </c>
      <c r="M84" s="10">
        <v>5134288.2</v>
      </c>
      <c r="N84" s="15" t="s">
        <v>831</v>
      </c>
      <c r="O84" s="15" t="s">
        <v>831</v>
      </c>
      <c r="P84" s="4">
        <v>245.216667</v>
      </c>
      <c r="Q84" s="4">
        <v>1.8333330000000001</v>
      </c>
      <c r="R84" s="3">
        <v>746.83333300000004</v>
      </c>
      <c r="S84" s="4">
        <v>0</v>
      </c>
      <c r="T84" s="4">
        <v>0.69166700000000003</v>
      </c>
      <c r="U84" s="4">
        <v>7.7166670000000002</v>
      </c>
      <c r="V84" s="4">
        <v>215</v>
      </c>
      <c r="W84" s="4"/>
      <c r="X84" s="4">
        <v>13.1</v>
      </c>
      <c r="Y84" s="4">
        <v>375.4</v>
      </c>
      <c r="Z84" s="4">
        <v>5.1416999999999997E-2</v>
      </c>
      <c r="AA84" s="3">
        <f t="shared" si="25"/>
        <v>6.6106836899999993E-2</v>
      </c>
      <c r="AB84" s="4">
        <v>7.4416669999999998</v>
      </c>
      <c r="AC84" s="4">
        <v>7.3833330000000004</v>
      </c>
      <c r="AD84" s="3">
        <f t="shared" si="26"/>
        <v>32.697828523800005</v>
      </c>
      <c r="AE84" s="4">
        <f t="shared" si="33"/>
        <v>7.4999999999999997E-3</v>
      </c>
      <c r="AF84" s="3">
        <f t="shared" si="34"/>
        <v>2.4642749999999998E-2</v>
      </c>
      <c r="AG84" s="4">
        <v>0.49333300000000002</v>
      </c>
      <c r="AH84" s="3">
        <f t="shared" si="30"/>
        <v>5.0000000000000001E-3</v>
      </c>
      <c r="AI84" s="4"/>
      <c r="AJ84" s="4">
        <v>7.9349999999999996</v>
      </c>
      <c r="AK84" s="3">
        <v>1.0999999999999999E-2</v>
      </c>
      <c r="AL84" s="4">
        <v>2.6866669999999999</v>
      </c>
      <c r="AM84" s="4"/>
      <c r="AN84" s="4"/>
      <c r="AO84" s="4" t="s">
        <v>179</v>
      </c>
      <c r="AP84" s="4">
        <v>318.60000000000002</v>
      </c>
      <c r="AQ84" s="4">
        <v>102.425</v>
      </c>
      <c r="AR84" s="4">
        <v>1.653</v>
      </c>
      <c r="AS84" s="3">
        <v>21.25</v>
      </c>
      <c r="AT84" s="4">
        <v>28.795000000000002</v>
      </c>
      <c r="AU84" s="4">
        <v>5.5122499999999999</v>
      </c>
      <c r="AV84" s="4"/>
      <c r="AW84" s="3">
        <v>42.75</v>
      </c>
      <c r="AX84" s="4"/>
      <c r="AY84" s="4"/>
      <c r="AZ84" s="4"/>
      <c r="BA84" s="3">
        <f t="shared" si="29"/>
        <v>0.5</v>
      </c>
      <c r="BB84" s="4"/>
      <c r="BC84" s="4" t="s">
        <v>159</v>
      </c>
      <c r="BD84" s="4"/>
      <c r="BE84" s="4"/>
      <c r="BF84" s="4"/>
      <c r="BG84" s="4"/>
      <c r="BH84" s="4"/>
      <c r="BI84" s="4"/>
      <c r="BJ84" s="4">
        <v>4.125</v>
      </c>
      <c r="BK84" s="4"/>
      <c r="BL84" s="3">
        <f t="shared" si="32"/>
        <v>5.0000000000000001E-3</v>
      </c>
      <c r="BM84" s="4"/>
      <c r="BN84" s="4" t="s">
        <v>157</v>
      </c>
      <c r="BO84" s="4"/>
      <c r="BP84" s="4" t="s">
        <v>157</v>
      </c>
      <c r="BQ84" s="4"/>
      <c r="BR84" s="4" t="s">
        <v>157</v>
      </c>
      <c r="BS84" s="4"/>
      <c r="BT84" s="3">
        <f t="shared" si="35"/>
        <v>5.0000000000000001E-3</v>
      </c>
      <c r="BU84" s="4"/>
      <c r="BV84" s="4"/>
      <c r="BW84" s="4"/>
      <c r="BX84" s="4"/>
      <c r="BY84" s="4"/>
      <c r="BZ84" s="4" t="s">
        <v>169</v>
      </c>
      <c r="CA84" s="4"/>
      <c r="CB84" s="3">
        <f t="shared" si="31"/>
        <v>5.0000000000000001E-3</v>
      </c>
      <c r="CC84" s="4"/>
      <c r="CD84" s="4">
        <v>132.625</v>
      </c>
      <c r="CE84" s="4">
        <v>22.875</v>
      </c>
      <c r="CF84" s="4">
        <v>20.375</v>
      </c>
      <c r="CG84" s="4"/>
      <c r="CH84" s="4"/>
      <c r="CI84" s="4" t="s">
        <v>157</v>
      </c>
      <c r="CJ84" s="4"/>
      <c r="CK84" s="4">
        <v>20.375</v>
      </c>
      <c r="CL84" s="4">
        <v>192.5</v>
      </c>
      <c r="CM84" s="4" t="s">
        <v>160</v>
      </c>
      <c r="CN84" s="4" t="s">
        <v>161</v>
      </c>
      <c r="CO84" s="4"/>
      <c r="CP84" s="4"/>
      <c r="CQ84" s="4"/>
      <c r="CR84" s="4"/>
      <c r="CS84" s="4"/>
      <c r="CT84" s="4"/>
      <c r="CU84" s="4"/>
      <c r="CV84" s="4"/>
      <c r="CW84" s="3">
        <v>8.2500000000000004E-3</v>
      </c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 t="s">
        <v>162</v>
      </c>
      <c r="DL84" s="4"/>
      <c r="DM84" s="4"/>
      <c r="DN84" s="4"/>
      <c r="DO84" s="4"/>
      <c r="DP84" s="4"/>
      <c r="DQ84" s="4"/>
      <c r="DR84" s="3" t="s">
        <v>163</v>
      </c>
      <c r="DS84" s="4" t="s">
        <v>164</v>
      </c>
      <c r="DT84" s="3">
        <v>0</v>
      </c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3" t="s">
        <v>180</v>
      </c>
      <c r="EO84" s="4"/>
      <c r="EP84" s="4"/>
      <c r="EQ84" s="3" t="s">
        <v>180</v>
      </c>
      <c r="ER84" s="4" t="s">
        <v>164</v>
      </c>
      <c r="ES84" s="4" t="s">
        <v>165</v>
      </c>
      <c r="ET84" s="3">
        <f t="shared" si="27"/>
        <v>0</v>
      </c>
      <c r="EU84" s="4" t="s">
        <v>162</v>
      </c>
      <c r="EV84" s="4"/>
      <c r="EW84" s="4"/>
      <c r="EX84" s="4"/>
      <c r="EY84" s="4" t="s">
        <v>166</v>
      </c>
      <c r="EZ84" s="4"/>
      <c r="FA84" s="4"/>
      <c r="FB84" s="4"/>
      <c r="FC84" s="4"/>
      <c r="FD84" s="3" t="s">
        <v>163</v>
      </c>
      <c r="FE84" s="3" t="s">
        <v>163</v>
      </c>
      <c r="FF84" s="3" t="s">
        <v>163</v>
      </c>
      <c r="FG84" s="3" t="s">
        <v>163</v>
      </c>
      <c r="FH84" s="4"/>
      <c r="FI84" s="4" t="s">
        <v>181</v>
      </c>
      <c r="FJ84" s="4">
        <v>8.483333</v>
      </c>
      <c r="FK84" s="4">
        <v>80.806667000000004</v>
      </c>
    </row>
    <row r="85" spans="1:167" x14ac:dyDescent="0.25">
      <c r="A85" s="13">
        <v>26105</v>
      </c>
      <c r="B85" s="13" t="s">
        <v>259</v>
      </c>
      <c r="C85" s="4" t="s">
        <v>258</v>
      </c>
      <c r="D85" s="4"/>
      <c r="E85" s="1" t="s">
        <v>841</v>
      </c>
      <c r="F85" s="1"/>
      <c r="G85" s="1"/>
      <c r="H85" s="1" t="s">
        <v>825</v>
      </c>
      <c r="I85" s="1" t="s">
        <v>854</v>
      </c>
      <c r="J85" s="9" t="s">
        <v>858</v>
      </c>
      <c r="K85" s="9" t="s">
        <v>856</v>
      </c>
      <c r="L85" s="10">
        <v>509381.31</v>
      </c>
      <c r="M85" s="10">
        <v>5134456.0199999996</v>
      </c>
      <c r="N85" s="15" t="s">
        <v>831</v>
      </c>
      <c r="O85" s="15" t="s">
        <v>831</v>
      </c>
      <c r="P85" s="4">
        <v>251.33333300000001</v>
      </c>
      <c r="Q85" s="4">
        <v>1.1666669999999999</v>
      </c>
      <c r="R85" s="3">
        <v>754.66666699999996</v>
      </c>
      <c r="S85" s="4">
        <v>0</v>
      </c>
      <c r="T85" s="4">
        <v>0.63083299999999998</v>
      </c>
      <c r="U85" s="4">
        <v>7.6833330000000002</v>
      </c>
      <c r="V85" s="4">
        <v>244.83333300000001</v>
      </c>
      <c r="W85" s="4"/>
      <c r="X85" s="4">
        <v>13.016667</v>
      </c>
      <c r="Y85" s="4">
        <v>383.26666699999998</v>
      </c>
      <c r="Z85" s="4">
        <v>3.8082999999999999E-2</v>
      </c>
      <c r="AA85" s="3">
        <f t="shared" si="25"/>
        <v>4.8963313100000003E-2</v>
      </c>
      <c r="AB85" s="4">
        <v>6.6211669999999998</v>
      </c>
      <c r="AC85" s="4">
        <v>6.5833329999999997</v>
      </c>
      <c r="AD85" s="3">
        <f t="shared" si="26"/>
        <v>29.154948523800002</v>
      </c>
      <c r="AE85" s="4">
        <f t="shared" si="33"/>
        <v>7.4999999999999997E-3</v>
      </c>
      <c r="AF85" s="3">
        <f t="shared" si="34"/>
        <v>2.4642749999999998E-2</v>
      </c>
      <c r="AG85" s="4">
        <v>0.37216700000000003</v>
      </c>
      <c r="AH85" s="3">
        <f t="shared" si="30"/>
        <v>5.0000000000000001E-3</v>
      </c>
      <c r="AI85" s="4"/>
      <c r="AJ85" s="4">
        <v>6.9933329999999998</v>
      </c>
      <c r="AK85" s="3" t="s">
        <v>156</v>
      </c>
      <c r="AL85" s="4">
        <v>3.21</v>
      </c>
      <c r="AM85" s="4"/>
      <c r="AN85" s="4"/>
      <c r="AO85" s="4" t="s">
        <v>179</v>
      </c>
      <c r="AP85" s="4">
        <v>329.4</v>
      </c>
      <c r="AQ85" s="4">
        <v>104.925</v>
      </c>
      <c r="AR85" s="4">
        <v>1.86025</v>
      </c>
      <c r="AS85" s="3">
        <v>22.75</v>
      </c>
      <c r="AT85" s="4">
        <v>29.137499999999999</v>
      </c>
      <c r="AU85" s="4">
        <v>6.0852500000000003</v>
      </c>
      <c r="AV85" s="4"/>
      <c r="AW85" s="3">
        <v>44.5</v>
      </c>
      <c r="AX85" s="4"/>
      <c r="AY85" s="4"/>
      <c r="AZ85" s="4"/>
      <c r="BA85" s="3">
        <f t="shared" si="29"/>
        <v>0.5</v>
      </c>
      <c r="BB85" s="4"/>
      <c r="BC85" s="4" t="s">
        <v>159</v>
      </c>
      <c r="BD85" s="4"/>
      <c r="BE85" s="4"/>
      <c r="BF85" s="4"/>
      <c r="BG85" s="4"/>
      <c r="BH85" s="4"/>
      <c r="BI85" s="4"/>
      <c r="BJ85" s="4">
        <v>16.5</v>
      </c>
      <c r="BK85" s="4"/>
      <c r="BL85" s="3">
        <f t="shared" si="32"/>
        <v>5.0000000000000001E-3</v>
      </c>
      <c r="BM85" s="4"/>
      <c r="BN85" s="4" t="s">
        <v>157</v>
      </c>
      <c r="BO85" s="4"/>
      <c r="BP85" s="4" t="s">
        <v>157</v>
      </c>
      <c r="BQ85" s="4"/>
      <c r="BR85" s="4" t="s">
        <v>157</v>
      </c>
      <c r="BS85" s="4"/>
      <c r="BT85" s="3">
        <f t="shared" si="35"/>
        <v>5.0000000000000001E-3</v>
      </c>
      <c r="BU85" s="4"/>
      <c r="BV85" s="4"/>
      <c r="BW85" s="4"/>
      <c r="BX85" s="4"/>
      <c r="BY85" s="4"/>
      <c r="BZ85" s="4" t="s">
        <v>169</v>
      </c>
      <c r="CA85" s="4"/>
      <c r="CB85" s="3">
        <f t="shared" si="31"/>
        <v>5.0000000000000001E-3</v>
      </c>
      <c r="CC85" s="4"/>
      <c r="CD85" s="4">
        <v>267.625</v>
      </c>
      <c r="CE85" s="4">
        <v>27.75</v>
      </c>
      <c r="CF85" s="4" t="s">
        <v>157</v>
      </c>
      <c r="CG85" s="4"/>
      <c r="CH85" s="4"/>
      <c r="CI85" s="4" t="s">
        <v>157</v>
      </c>
      <c r="CJ85" s="4"/>
      <c r="CK85" s="4" t="s">
        <v>157</v>
      </c>
      <c r="CL85" s="4">
        <v>256.66666700000002</v>
      </c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3">
        <v>7.7499999999999999E-3</v>
      </c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3" t="s">
        <v>163</v>
      </c>
      <c r="DS85" s="4"/>
      <c r="DT85" s="3">
        <v>0</v>
      </c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3" t="s">
        <v>180</v>
      </c>
      <c r="EO85" s="4"/>
      <c r="EP85" s="4"/>
      <c r="EQ85" s="3" t="s">
        <v>180</v>
      </c>
      <c r="ER85" s="4" t="s">
        <v>164</v>
      </c>
      <c r="ES85" s="4" t="s">
        <v>165</v>
      </c>
      <c r="ET85" s="3">
        <f t="shared" si="27"/>
        <v>0</v>
      </c>
      <c r="EU85" s="4"/>
      <c r="EV85" s="4"/>
      <c r="EW85" s="4"/>
      <c r="EX85" s="4"/>
      <c r="EY85" s="4"/>
      <c r="EZ85" s="4"/>
      <c r="FA85" s="4"/>
      <c r="FB85" s="4"/>
      <c r="FC85" s="4"/>
      <c r="FD85" s="3" t="s">
        <v>163</v>
      </c>
      <c r="FE85" s="3" t="s">
        <v>163</v>
      </c>
      <c r="FF85" s="3" t="s">
        <v>163</v>
      </c>
      <c r="FG85" s="3" t="s">
        <v>163</v>
      </c>
      <c r="FH85" s="4"/>
      <c r="FI85" s="4" t="s">
        <v>181</v>
      </c>
      <c r="FJ85" s="4">
        <v>8.7166669999999993</v>
      </c>
      <c r="FK85" s="4">
        <v>82.885000000000005</v>
      </c>
    </row>
    <row r="86" spans="1:167" x14ac:dyDescent="0.25">
      <c r="A86" s="13">
        <v>26106</v>
      </c>
      <c r="B86" s="13" t="s">
        <v>260</v>
      </c>
      <c r="C86" s="4" t="s">
        <v>258</v>
      </c>
      <c r="D86" s="4"/>
      <c r="E86" s="1" t="s">
        <v>841</v>
      </c>
      <c r="F86" s="1"/>
      <c r="G86" s="1"/>
      <c r="H86" s="1" t="s">
        <v>825</v>
      </c>
      <c r="I86" s="1" t="s">
        <v>854</v>
      </c>
      <c r="J86" s="9" t="s">
        <v>858</v>
      </c>
      <c r="K86" s="9" t="s">
        <v>856</v>
      </c>
      <c r="L86" s="10">
        <v>509187</v>
      </c>
      <c r="M86" s="10">
        <v>5133755</v>
      </c>
      <c r="N86" s="15" t="s">
        <v>831</v>
      </c>
      <c r="O86" s="15" t="s">
        <v>831</v>
      </c>
      <c r="P86" s="4">
        <v>232.91666699999999</v>
      </c>
      <c r="Q86" s="4">
        <v>1.25</v>
      </c>
      <c r="R86" s="3">
        <v>563.83333300000004</v>
      </c>
      <c r="S86" s="4">
        <v>0</v>
      </c>
      <c r="T86" s="4">
        <v>0.66500000000000004</v>
      </c>
      <c r="U86" s="4">
        <v>7.8</v>
      </c>
      <c r="V86" s="4">
        <v>243.5</v>
      </c>
      <c r="W86" s="4"/>
      <c r="X86" s="4">
        <v>12.933332999999999</v>
      </c>
      <c r="Y86" s="4">
        <v>281.55</v>
      </c>
      <c r="Z86" s="4">
        <v>1.8917E-2</v>
      </c>
      <c r="AA86" s="3">
        <f t="shared" si="25"/>
        <v>2.4321586900000001E-2</v>
      </c>
      <c r="AB86" s="4">
        <v>4.8181669999999999</v>
      </c>
      <c r="AC86" s="4">
        <v>4.8</v>
      </c>
      <c r="AD86" s="3">
        <f t="shared" si="26"/>
        <v>21.257280000000002</v>
      </c>
      <c r="AE86" s="4">
        <f t="shared" si="33"/>
        <v>7.4999999999999997E-3</v>
      </c>
      <c r="AF86" s="3">
        <f t="shared" si="34"/>
        <v>2.4642749999999998E-2</v>
      </c>
      <c r="AG86" s="4">
        <v>0.34</v>
      </c>
      <c r="AH86" s="3">
        <f t="shared" si="30"/>
        <v>5.0000000000000001E-3</v>
      </c>
      <c r="AI86" s="4"/>
      <c r="AJ86" s="4">
        <v>5.1150000000000002</v>
      </c>
      <c r="AK86" s="3" t="s">
        <v>156</v>
      </c>
      <c r="AL86" s="4">
        <v>2.34</v>
      </c>
      <c r="AM86" s="4" t="s">
        <v>157</v>
      </c>
      <c r="AN86" s="4" t="s">
        <v>155</v>
      </c>
      <c r="AO86" s="4" t="s">
        <v>179</v>
      </c>
      <c r="AP86" s="4">
        <v>294.60000000000002</v>
      </c>
      <c r="AQ86" s="4">
        <v>84.4</v>
      </c>
      <c r="AR86" s="4">
        <v>1.3565</v>
      </c>
      <c r="AS86" s="3">
        <v>10.35</v>
      </c>
      <c r="AT86" s="4">
        <v>22.14</v>
      </c>
      <c r="AU86" s="4">
        <v>3.738</v>
      </c>
      <c r="AV86" s="4"/>
      <c r="AW86" s="3">
        <v>29</v>
      </c>
      <c r="AX86" s="4" t="s">
        <v>169</v>
      </c>
      <c r="AY86" s="4" t="s">
        <v>169</v>
      </c>
      <c r="AZ86" s="4">
        <v>1.5349999999999999</v>
      </c>
      <c r="BA86" s="3">
        <f t="shared" si="29"/>
        <v>0.5</v>
      </c>
      <c r="BB86" s="4" t="s">
        <v>157</v>
      </c>
      <c r="BC86" s="4" t="s">
        <v>159</v>
      </c>
      <c r="BD86" s="4" t="s">
        <v>159</v>
      </c>
      <c r="BE86" s="4"/>
      <c r="BF86" s="4"/>
      <c r="BG86" s="4"/>
      <c r="BH86" s="4"/>
      <c r="BI86" s="4">
        <v>11</v>
      </c>
      <c r="BJ86" s="11">
        <v>1386.75</v>
      </c>
      <c r="BK86" s="4"/>
      <c r="BL86" s="3">
        <f t="shared" si="32"/>
        <v>5.0000000000000001E-3</v>
      </c>
      <c r="BM86" s="4">
        <v>1.2500000000000001E-2</v>
      </c>
      <c r="BN86" s="4" t="s">
        <v>157</v>
      </c>
      <c r="BO86" s="4">
        <v>10.875</v>
      </c>
      <c r="BP86" s="4">
        <v>1.125</v>
      </c>
      <c r="BQ86" s="4">
        <v>1.375</v>
      </c>
      <c r="BR86" s="4" t="s">
        <v>157</v>
      </c>
      <c r="BS86" s="4">
        <v>4</v>
      </c>
      <c r="BT86" s="3">
        <f t="shared" si="35"/>
        <v>5.0000000000000001E-3</v>
      </c>
      <c r="BU86" s="4" t="s">
        <v>159</v>
      </c>
      <c r="BV86" s="4"/>
      <c r="BW86" s="4" t="s">
        <v>157</v>
      </c>
      <c r="BX86" s="4">
        <v>3.5302500000000001</v>
      </c>
      <c r="BY86" s="4"/>
      <c r="BZ86" s="4" t="s">
        <v>169</v>
      </c>
      <c r="CA86" s="4">
        <v>34.25</v>
      </c>
      <c r="CB86" s="3">
        <f t="shared" si="31"/>
        <v>5.0000000000000001E-3</v>
      </c>
      <c r="CC86" s="4">
        <v>0.25</v>
      </c>
      <c r="CD86" s="4">
        <v>87.875</v>
      </c>
      <c r="CE86" s="4">
        <v>37.875</v>
      </c>
      <c r="CF86" s="4" t="s">
        <v>157</v>
      </c>
      <c r="CG86" s="4" t="s">
        <v>157</v>
      </c>
      <c r="CH86" s="4"/>
      <c r="CI86" s="4" t="s">
        <v>157</v>
      </c>
      <c r="CJ86" s="4"/>
      <c r="CK86" s="4" t="s">
        <v>157</v>
      </c>
      <c r="CL86" s="4">
        <v>149.16666699999999</v>
      </c>
      <c r="CM86" s="4"/>
      <c r="CN86" s="4" t="s">
        <v>161</v>
      </c>
      <c r="CO86" s="4"/>
      <c r="CP86" s="4"/>
      <c r="CQ86" s="4"/>
      <c r="CR86" s="4"/>
      <c r="CS86" s="4"/>
      <c r="CT86" s="4"/>
      <c r="CU86" s="4" t="s">
        <v>170</v>
      </c>
      <c r="CV86" s="4"/>
      <c r="CW86" s="3">
        <v>3.2499999999999999E-3</v>
      </c>
      <c r="CX86" s="4"/>
      <c r="CY86" s="4"/>
      <c r="CZ86" s="4" t="s">
        <v>157</v>
      </c>
      <c r="DA86" s="4" t="s">
        <v>171</v>
      </c>
      <c r="DB86" s="4" t="s">
        <v>172</v>
      </c>
      <c r="DC86" s="4" t="s">
        <v>173</v>
      </c>
      <c r="DD86" s="4" t="s">
        <v>174</v>
      </c>
      <c r="DE86" s="4" t="s">
        <v>170</v>
      </c>
      <c r="DF86" s="4"/>
      <c r="DG86" s="4"/>
      <c r="DH86" s="4"/>
      <c r="DI86" s="4"/>
      <c r="DJ86" s="4"/>
      <c r="DK86" s="4"/>
      <c r="DL86" s="4"/>
      <c r="DM86" s="4"/>
      <c r="DN86" s="4"/>
      <c r="DO86" s="4" t="s">
        <v>175</v>
      </c>
      <c r="DP86" s="4"/>
      <c r="DQ86" s="4"/>
      <c r="DR86" s="3" t="s">
        <v>163</v>
      </c>
      <c r="DS86" s="4"/>
      <c r="DT86" s="3">
        <v>0</v>
      </c>
      <c r="DU86" s="4"/>
      <c r="DV86" s="4"/>
      <c r="DW86" s="4" t="s">
        <v>176</v>
      </c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3" t="s">
        <v>180</v>
      </c>
      <c r="EO86" s="4"/>
      <c r="EP86" s="4"/>
      <c r="EQ86" s="3" t="s">
        <v>180</v>
      </c>
      <c r="ER86" s="4" t="s">
        <v>164</v>
      </c>
      <c r="ES86" s="4" t="s">
        <v>165</v>
      </c>
      <c r="ET86" s="3">
        <f t="shared" si="27"/>
        <v>0</v>
      </c>
      <c r="EU86" s="4"/>
      <c r="EV86" s="4"/>
      <c r="EW86" s="4"/>
      <c r="EX86" s="4" t="s">
        <v>161</v>
      </c>
      <c r="EY86" s="4"/>
      <c r="EZ86" s="4"/>
      <c r="FA86" s="4" t="s">
        <v>157</v>
      </c>
      <c r="FB86" s="4"/>
      <c r="FC86" s="4"/>
      <c r="FD86" s="3" t="s">
        <v>163</v>
      </c>
      <c r="FE86" s="3" t="s">
        <v>163</v>
      </c>
      <c r="FF86" s="3" t="s">
        <v>163</v>
      </c>
      <c r="FG86" s="3" t="s">
        <v>163</v>
      </c>
      <c r="FH86" s="4"/>
      <c r="FI86" s="4" t="s">
        <v>181</v>
      </c>
      <c r="FJ86" s="4">
        <v>8.7166669999999993</v>
      </c>
      <c r="FK86" s="4">
        <v>82.738332999999997</v>
      </c>
    </row>
    <row r="87" spans="1:167" x14ac:dyDescent="0.25">
      <c r="A87" s="13">
        <v>26122</v>
      </c>
      <c r="B87" s="13" t="s">
        <v>261</v>
      </c>
      <c r="C87" s="4" t="s">
        <v>262</v>
      </c>
      <c r="D87" s="4"/>
      <c r="E87" s="1" t="s">
        <v>841</v>
      </c>
      <c r="F87" s="1" t="s">
        <v>831</v>
      </c>
      <c r="G87" s="1"/>
      <c r="H87" s="1" t="s">
        <v>825</v>
      </c>
      <c r="I87" s="1" t="s">
        <v>854</v>
      </c>
      <c r="J87" s="9" t="s">
        <v>858</v>
      </c>
      <c r="K87" s="9" t="s">
        <v>856</v>
      </c>
      <c r="L87" s="10">
        <v>489882</v>
      </c>
      <c r="M87" s="10">
        <v>5135598</v>
      </c>
      <c r="N87" s="15" t="s">
        <v>831</v>
      </c>
      <c r="O87" s="15" t="s">
        <v>831</v>
      </c>
      <c r="P87" s="4">
        <v>217.35</v>
      </c>
      <c r="Q87" s="4">
        <v>2.6666669999999999</v>
      </c>
      <c r="R87" s="3">
        <v>501.5</v>
      </c>
      <c r="S87" s="4">
        <v>0</v>
      </c>
      <c r="T87" s="4" t="s">
        <v>179</v>
      </c>
      <c r="U87" s="4">
        <v>7.85</v>
      </c>
      <c r="V87" s="4">
        <v>225.66666699999999</v>
      </c>
      <c r="W87" s="4"/>
      <c r="X87" s="4">
        <v>13</v>
      </c>
      <c r="Y87" s="4">
        <v>257.41666700000002</v>
      </c>
      <c r="Z87" s="4">
        <v>2.4583000000000001E-2</v>
      </c>
      <c r="AA87" s="3">
        <f t="shared" si="25"/>
        <v>3.16063631E-2</v>
      </c>
      <c r="AB87" s="4">
        <v>2.8904999999999998</v>
      </c>
      <c r="AC87" s="4">
        <v>2.8666670000000001</v>
      </c>
      <c r="AD87" s="3">
        <f t="shared" si="26"/>
        <v>12.695321476200002</v>
      </c>
      <c r="AE87" s="4">
        <f t="shared" si="33"/>
        <v>7.4999999999999997E-3</v>
      </c>
      <c r="AF87" s="3">
        <f t="shared" si="34"/>
        <v>2.4642749999999998E-2</v>
      </c>
      <c r="AG87" s="4">
        <v>0.67116699999999996</v>
      </c>
      <c r="AH87" s="3">
        <f t="shared" si="30"/>
        <v>5.0000000000000001E-3</v>
      </c>
      <c r="AI87" s="4"/>
      <c r="AJ87" s="4">
        <v>3.5616669999999999</v>
      </c>
      <c r="AK87" s="3" t="s">
        <v>156</v>
      </c>
      <c r="AL87" s="4">
        <v>2.2966669999999998</v>
      </c>
      <c r="AM87" s="4" t="s">
        <v>157</v>
      </c>
      <c r="AN87" s="4" t="s">
        <v>155</v>
      </c>
      <c r="AO87" s="4" t="s">
        <v>179</v>
      </c>
      <c r="AP87" s="4">
        <v>292.22500000000002</v>
      </c>
      <c r="AQ87" s="4">
        <v>74.099999999999994</v>
      </c>
      <c r="AR87" s="4">
        <v>1.6387499999999999</v>
      </c>
      <c r="AS87" s="3">
        <v>8.85</v>
      </c>
      <c r="AT87" s="4">
        <v>17.422499999999999</v>
      </c>
      <c r="AU87" s="4">
        <v>5.7030000000000003</v>
      </c>
      <c r="AV87" s="4"/>
      <c r="AW87" s="3">
        <v>23</v>
      </c>
      <c r="AX87" s="4" t="s">
        <v>169</v>
      </c>
      <c r="AY87" s="4" t="s">
        <v>169</v>
      </c>
      <c r="AZ87" s="4" t="s">
        <v>157</v>
      </c>
      <c r="BA87" s="3">
        <f t="shared" si="29"/>
        <v>0.5</v>
      </c>
      <c r="BB87" s="4" t="s">
        <v>157</v>
      </c>
      <c r="BC87" s="4" t="s">
        <v>159</v>
      </c>
      <c r="BD87" s="4" t="s">
        <v>159</v>
      </c>
      <c r="BE87" s="4"/>
      <c r="BF87" s="4"/>
      <c r="BG87" s="4"/>
      <c r="BH87" s="4"/>
      <c r="BI87" s="4">
        <v>18</v>
      </c>
      <c r="BJ87" s="4">
        <v>67</v>
      </c>
      <c r="BK87" s="4"/>
      <c r="BL87" s="3">
        <f t="shared" si="32"/>
        <v>5.0000000000000001E-3</v>
      </c>
      <c r="BM87" s="4">
        <v>0.03</v>
      </c>
      <c r="BN87" s="4" t="s">
        <v>157</v>
      </c>
      <c r="BO87" s="4">
        <v>7.375</v>
      </c>
      <c r="BP87" s="4">
        <v>1.5</v>
      </c>
      <c r="BQ87" s="4">
        <v>2</v>
      </c>
      <c r="BR87" s="4" t="s">
        <v>157</v>
      </c>
      <c r="BS87" s="4">
        <v>2.625</v>
      </c>
      <c r="BT87" s="3">
        <f t="shared" si="35"/>
        <v>5.0000000000000001E-3</v>
      </c>
      <c r="BU87" s="4" t="s">
        <v>159</v>
      </c>
      <c r="BV87" s="4"/>
      <c r="BW87" s="4" t="s">
        <v>157</v>
      </c>
      <c r="BX87" s="4">
        <v>1.641</v>
      </c>
      <c r="BY87" s="4"/>
      <c r="BZ87" s="4" t="s">
        <v>169</v>
      </c>
      <c r="CA87" s="4">
        <v>25.5</v>
      </c>
      <c r="CB87" s="3">
        <f t="shared" si="31"/>
        <v>5.0000000000000001E-3</v>
      </c>
      <c r="CC87" s="4">
        <v>0.20250000000000001</v>
      </c>
      <c r="CD87" s="4">
        <v>300.25</v>
      </c>
      <c r="CE87" s="4">
        <v>40.25</v>
      </c>
      <c r="CF87" s="4">
        <v>20.375</v>
      </c>
      <c r="CG87" s="4">
        <v>5.375</v>
      </c>
      <c r="CH87" s="4"/>
      <c r="CI87" s="4" t="s">
        <v>157</v>
      </c>
      <c r="CJ87" s="4"/>
      <c r="CK87" s="4">
        <v>20.375</v>
      </c>
      <c r="CL87" s="4">
        <v>463.33333299999998</v>
      </c>
      <c r="CM87" s="4" t="s">
        <v>160</v>
      </c>
      <c r="CN87" s="4" t="s">
        <v>161</v>
      </c>
      <c r="CO87" s="4"/>
      <c r="CP87" s="4"/>
      <c r="CQ87" s="4"/>
      <c r="CR87" s="4"/>
      <c r="CS87" s="4"/>
      <c r="CT87" s="4"/>
      <c r="CU87" s="4" t="s">
        <v>170</v>
      </c>
      <c r="CV87" s="4"/>
      <c r="CW87" s="3" t="s">
        <v>180</v>
      </c>
      <c r="CX87" s="4"/>
      <c r="CY87" s="4"/>
      <c r="CZ87" s="4" t="s">
        <v>157</v>
      </c>
      <c r="DA87" s="4" t="s">
        <v>171</v>
      </c>
      <c r="DB87" s="4" t="s">
        <v>172</v>
      </c>
      <c r="DC87" s="4" t="s">
        <v>173</v>
      </c>
      <c r="DD87" s="4" t="s">
        <v>174</v>
      </c>
      <c r="DE87" s="4" t="s">
        <v>170</v>
      </c>
      <c r="DF87" s="4"/>
      <c r="DG87" s="4"/>
      <c r="DH87" s="4"/>
      <c r="DI87" s="4"/>
      <c r="DJ87" s="4"/>
      <c r="DK87" s="4">
        <v>0.93</v>
      </c>
      <c r="DL87" s="4"/>
      <c r="DM87" s="4"/>
      <c r="DN87" s="4"/>
      <c r="DO87" s="4" t="s">
        <v>175</v>
      </c>
      <c r="DP87" s="4"/>
      <c r="DQ87" s="4"/>
      <c r="DR87" s="3" t="s">
        <v>163</v>
      </c>
      <c r="DS87" s="4" t="s">
        <v>164</v>
      </c>
      <c r="DT87" s="3">
        <v>0</v>
      </c>
      <c r="DU87" s="4"/>
      <c r="DV87" s="4"/>
      <c r="DW87" s="4" t="s">
        <v>176</v>
      </c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3" t="s">
        <v>180</v>
      </c>
      <c r="EO87" s="4"/>
      <c r="EP87" s="4"/>
      <c r="EQ87" s="3" t="s">
        <v>180</v>
      </c>
      <c r="ER87" s="4" t="s">
        <v>164</v>
      </c>
      <c r="ES87" s="4" t="s">
        <v>165</v>
      </c>
      <c r="ET87" s="3">
        <f t="shared" si="27"/>
        <v>0</v>
      </c>
      <c r="EU87" s="4" t="s">
        <v>162</v>
      </c>
      <c r="EV87" s="4"/>
      <c r="EW87" s="4"/>
      <c r="EX87" s="4" t="s">
        <v>161</v>
      </c>
      <c r="EY87" s="4" t="s">
        <v>166</v>
      </c>
      <c r="EZ87" s="4"/>
      <c r="FA87" s="4" t="s">
        <v>157</v>
      </c>
      <c r="FB87" s="4"/>
      <c r="FC87" s="4"/>
      <c r="FD87" s="3" t="s">
        <v>163</v>
      </c>
      <c r="FE87" s="3" t="s">
        <v>163</v>
      </c>
      <c r="FF87" s="3" t="s">
        <v>163</v>
      </c>
      <c r="FG87" s="3" t="s">
        <v>163</v>
      </c>
      <c r="FH87" s="4"/>
      <c r="FI87" s="4" t="s">
        <v>181</v>
      </c>
      <c r="FJ87" s="4">
        <v>8.8833330000000004</v>
      </c>
      <c r="FK87" s="4">
        <v>84.433333000000005</v>
      </c>
    </row>
    <row r="88" spans="1:167" x14ac:dyDescent="0.25">
      <c r="A88" s="13">
        <v>26123</v>
      </c>
      <c r="B88" s="13" t="s">
        <v>263</v>
      </c>
      <c r="C88" s="4" t="s">
        <v>262</v>
      </c>
      <c r="D88" s="4"/>
      <c r="E88" s="1" t="s">
        <v>841</v>
      </c>
      <c r="F88" s="1" t="s">
        <v>831</v>
      </c>
      <c r="G88" s="1"/>
      <c r="H88" s="1" t="s">
        <v>825</v>
      </c>
      <c r="I88" s="1" t="s">
        <v>854</v>
      </c>
      <c r="J88" s="9" t="s">
        <v>858</v>
      </c>
      <c r="K88" s="9" t="s">
        <v>856</v>
      </c>
      <c r="L88" s="10">
        <v>488744</v>
      </c>
      <c r="M88" s="10">
        <v>5137192</v>
      </c>
      <c r="N88" s="15" t="s">
        <v>831</v>
      </c>
      <c r="O88" s="15" t="s">
        <v>831</v>
      </c>
      <c r="P88" s="4">
        <v>274.816667</v>
      </c>
      <c r="Q88" s="4">
        <v>1.9166669999999999</v>
      </c>
      <c r="R88" s="3">
        <v>719.83333300000004</v>
      </c>
      <c r="S88" s="4">
        <v>0</v>
      </c>
      <c r="T88" s="4">
        <v>0.94666700000000004</v>
      </c>
      <c r="U88" s="4">
        <v>7.6333330000000004</v>
      </c>
      <c r="V88" s="4">
        <v>212.83333300000001</v>
      </c>
      <c r="W88" s="4"/>
      <c r="X88" s="4">
        <v>13.366667</v>
      </c>
      <c r="Y88" s="4">
        <v>336.21666699999997</v>
      </c>
      <c r="Z88" s="4">
        <v>8.2000000000000003E-2</v>
      </c>
      <c r="AA88" s="3">
        <f t="shared" si="25"/>
        <v>0.1054274</v>
      </c>
      <c r="AB88" s="4">
        <v>7.7481669999999996</v>
      </c>
      <c r="AC88" s="4">
        <v>7.6666670000000003</v>
      </c>
      <c r="AD88" s="3">
        <f t="shared" si="26"/>
        <v>33.952601476200002</v>
      </c>
      <c r="AE88" s="4">
        <f t="shared" si="33"/>
        <v>7.4999999999999997E-3</v>
      </c>
      <c r="AF88" s="3">
        <f t="shared" si="34"/>
        <v>2.4642749999999998E-2</v>
      </c>
      <c r="AG88" s="4">
        <v>0.57183300000000004</v>
      </c>
      <c r="AH88" s="3">
        <f t="shared" si="30"/>
        <v>5.0000000000000001E-3</v>
      </c>
      <c r="AI88" s="4"/>
      <c r="AJ88" s="4">
        <v>8.32</v>
      </c>
      <c r="AK88" s="3">
        <v>1.7999999999999999E-2</v>
      </c>
      <c r="AL88" s="4">
        <v>2.9933329999999998</v>
      </c>
      <c r="AM88" s="4"/>
      <c r="AN88" s="4"/>
      <c r="AO88" s="4" t="s">
        <v>179</v>
      </c>
      <c r="AP88" s="4">
        <v>364.17500000000001</v>
      </c>
      <c r="AQ88" s="4">
        <v>93.75</v>
      </c>
      <c r="AR88" s="4">
        <v>2.6592500000000001</v>
      </c>
      <c r="AS88" s="3">
        <v>21.5</v>
      </c>
      <c r="AT88" s="4">
        <v>20.23</v>
      </c>
      <c r="AU88" s="4">
        <v>11.105499999999999</v>
      </c>
      <c r="AV88" s="4"/>
      <c r="AW88" s="3">
        <v>22</v>
      </c>
      <c r="AX88" s="4"/>
      <c r="AY88" s="4"/>
      <c r="AZ88" s="4"/>
      <c r="BA88" s="3">
        <f t="shared" si="29"/>
        <v>0.5</v>
      </c>
      <c r="BB88" s="4"/>
      <c r="BC88" s="4" t="s">
        <v>159</v>
      </c>
      <c r="BD88" s="4"/>
      <c r="BE88" s="4"/>
      <c r="BF88" s="4"/>
      <c r="BG88" s="4"/>
      <c r="BH88" s="4"/>
      <c r="BI88" s="4"/>
      <c r="BJ88" s="4">
        <v>32.25</v>
      </c>
      <c r="BK88" s="4"/>
      <c r="BL88" s="3">
        <f t="shared" si="32"/>
        <v>5.0000000000000001E-3</v>
      </c>
      <c r="BM88" s="4"/>
      <c r="BN88" s="4" t="s">
        <v>157</v>
      </c>
      <c r="BO88" s="4"/>
      <c r="BP88" s="4" t="s">
        <v>157</v>
      </c>
      <c r="BQ88" s="4"/>
      <c r="BR88" s="4" t="s">
        <v>157</v>
      </c>
      <c r="BS88" s="4"/>
      <c r="BT88" s="3">
        <f t="shared" si="35"/>
        <v>5.0000000000000001E-3</v>
      </c>
      <c r="BU88" s="4"/>
      <c r="BV88" s="4"/>
      <c r="BW88" s="4"/>
      <c r="BX88" s="4"/>
      <c r="BY88" s="4"/>
      <c r="BZ88" s="4" t="s">
        <v>169</v>
      </c>
      <c r="CA88" s="4"/>
      <c r="CB88" s="3">
        <f t="shared" si="31"/>
        <v>5.0000000000000001E-3</v>
      </c>
      <c r="CC88" s="4"/>
      <c r="CD88" s="4">
        <v>512.625</v>
      </c>
      <c r="CE88" s="4">
        <v>78.375</v>
      </c>
      <c r="CF88" s="4" t="s">
        <v>157</v>
      </c>
      <c r="CG88" s="4"/>
      <c r="CH88" s="4"/>
      <c r="CI88" s="4" t="s">
        <v>157</v>
      </c>
      <c r="CJ88" s="4"/>
      <c r="CK88" s="4" t="s">
        <v>157</v>
      </c>
      <c r="CL88" s="4">
        <v>378.33333299999998</v>
      </c>
      <c r="CM88" s="4" t="s">
        <v>160</v>
      </c>
      <c r="CN88" s="4" t="s">
        <v>161</v>
      </c>
      <c r="CO88" s="4"/>
      <c r="CP88" s="4"/>
      <c r="CQ88" s="4"/>
      <c r="CR88" s="4"/>
      <c r="CS88" s="4"/>
      <c r="CT88" s="4"/>
      <c r="CU88" s="4"/>
      <c r="CV88" s="4"/>
      <c r="CW88" s="3">
        <v>3.5000000000000001E-3</v>
      </c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 t="s">
        <v>162</v>
      </c>
      <c r="DL88" s="4"/>
      <c r="DM88" s="4"/>
      <c r="DN88" s="4"/>
      <c r="DO88" s="4"/>
      <c r="DP88" s="4"/>
      <c r="DQ88" s="4"/>
      <c r="DR88" s="3" t="s">
        <v>163</v>
      </c>
      <c r="DS88" s="4" t="s">
        <v>164</v>
      </c>
      <c r="DT88" s="3">
        <v>0</v>
      </c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3" t="s">
        <v>180</v>
      </c>
      <c r="EO88" s="4"/>
      <c r="EP88" s="4"/>
      <c r="EQ88" s="3" t="s">
        <v>180</v>
      </c>
      <c r="ER88" s="4" t="s">
        <v>164</v>
      </c>
      <c r="ES88" s="4" t="s">
        <v>165</v>
      </c>
      <c r="ET88" s="3">
        <f t="shared" si="27"/>
        <v>0</v>
      </c>
      <c r="EU88" s="4" t="s">
        <v>162</v>
      </c>
      <c r="EV88" s="4"/>
      <c r="EW88" s="4"/>
      <c r="EX88" s="4"/>
      <c r="EY88" s="4" t="s">
        <v>166</v>
      </c>
      <c r="EZ88" s="4"/>
      <c r="FA88" s="4"/>
      <c r="FB88" s="4"/>
      <c r="FC88" s="4"/>
      <c r="FD88" s="3" t="s">
        <v>163</v>
      </c>
      <c r="FE88" s="3" t="s">
        <v>163</v>
      </c>
      <c r="FF88" s="3" t="s">
        <v>163</v>
      </c>
      <c r="FG88" s="3" t="s">
        <v>163</v>
      </c>
      <c r="FH88" s="4"/>
      <c r="FI88" s="4">
        <v>0.52166699999999999</v>
      </c>
      <c r="FJ88" s="4">
        <v>8.5</v>
      </c>
      <c r="FK88" s="4">
        <v>81.456666999999996</v>
      </c>
    </row>
    <row r="89" spans="1:167" x14ac:dyDescent="0.25">
      <c r="A89" s="13">
        <v>26124</v>
      </c>
      <c r="B89" s="13" t="s">
        <v>264</v>
      </c>
      <c r="C89" s="4" t="s">
        <v>262</v>
      </c>
      <c r="D89" s="4"/>
      <c r="E89" s="1" t="s">
        <v>841</v>
      </c>
      <c r="F89" s="1"/>
      <c r="G89" s="1"/>
      <c r="H89" s="1" t="s">
        <v>825</v>
      </c>
      <c r="I89" s="1" t="s">
        <v>854</v>
      </c>
      <c r="J89" s="9" t="s">
        <v>858</v>
      </c>
      <c r="K89" s="9" t="s">
        <v>847</v>
      </c>
      <c r="L89" s="10">
        <v>488388</v>
      </c>
      <c r="M89" s="10">
        <v>5136053</v>
      </c>
      <c r="N89" s="15" t="s">
        <v>831</v>
      </c>
      <c r="O89" s="15" t="s">
        <v>831</v>
      </c>
      <c r="P89" s="4">
        <v>160.73333299999999</v>
      </c>
      <c r="Q89" s="4">
        <v>2.3333330000000001</v>
      </c>
      <c r="R89" s="3">
        <v>382.66666700000002</v>
      </c>
      <c r="S89" s="4">
        <v>0</v>
      </c>
      <c r="T89" s="4">
        <v>3.2216670000000001</v>
      </c>
      <c r="U89" s="4">
        <v>8.0500000000000007</v>
      </c>
      <c r="V89" s="4">
        <v>224.16666699999999</v>
      </c>
      <c r="W89" s="4"/>
      <c r="X89" s="4">
        <v>13.1</v>
      </c>
      <c r="Y89" s="4">
        <v>180.566667</v>
      </c>
      <c r="Z89" s="4">
        <v>1.7500000000000002E-2</v>
      </c>
      <c r="AA89" s="3">
        <f t="shared" si="25"/>
        <v>2.2499750000000002E-2</v>
      </c>
      <c r="AB89" s="4">
        <v>0.66766700000000001</v>
      </c>
      <c r="AC89" s="4">
        <v>0.64866699999999999</v>
      </c>
      <c r="AD89" s="3">
        <f t="shared" si="26"/>
        <v>2.8726866762000003</v>
      </c>
      <c r="AE89" s="4">
        <f t="shared" si="33"/>
        <v>7.4999999999999997E-3</v>
      </c>
      <c r="AF89" s="3">
        <f t="shared" si="34"/>
        <v>2.4642749999999998E-2</v>
      </c>
      <c r="AG89" s="4">
        <v>0.42733300000000002</v>
      </c>
      <c r="AH89" s="3">
        <f t="shared" si="30"/>
        <v>5.0000000000000001E-3</v>
      </c>
      <c r="AI89" s="4"/>
      <c r="AJ89" s="4">
        <v>1.095</v>
      </c>
      <c r="AK89" s="3" t="s">
        <v>156</v>
      </c>
      <c r="AL89" s="4">
        <v>2.3483329999999998</v>
      </c>
      <c r="AM89" s="4" t="s">
        <v>157</v>
      </c>
      <c r="AN89" s="4"/>
      <c r="AO89" s="4" t="s">
        <v>179</v>
      </c>
      <c r="AP89" s="4">
        <v>200.4</v>
      </c>
      <c r="AQ89" s="4">
        <v>54.075000000000003</v>
      </c>
      <c r="AR89" s="4">
        <v>1.363</v>
      </c>
      <c r="AS89" s="3">
        <v>6.5</v>
      </c>
      <c r="AT89" s="4">
        <v>12.35</v>
      </c>
      <c r="AU89" s="4">
        <v>4.3187499999999996</v>
      </c>
      <c r="AV89" s="4"/>
      <c r="AW89" s="3">
        <v>20.5</v>
      </c>
      <c r="AX89" s="4"/>
      <c r="AY89" s="4"/>
      <c r="AZ89" s="4"/>
      <c r="BA89" s="3">
        <f t="shared" si="29"/>
        <v>0.5</v>
      </c>
      <c r="BB89" s="4"/>
      <c r="BC89" s="4" t="s">
        <v>159</v>
      </c>
      <c r="BD89" s="4"/>
      <c r="BE89" s="4"/>
      <c r="BF89" s="4"/>
      <c r="BG89" s="4"/>
      <c r="BH89" s="4"/>
      <c r="BI89" s="4"/>
      <c r="BJ89" s="4">
        <v>457.25</v>
      </c>
      <c r="BK89" s="4"/>
      <c r="BL89" s="3">
        <v>0.17374999999999999</v>
      </c>
      <c r="BM89" s="4"/>
      <c r="BN89" s="4" t="s">
        <v>157</v>
      </c>
      <c r="BO89" s="4"/>
      <c r="BP89" s="4" t="s">
        <v>157</v>
      </c>
      <c r="BQ89" s="4"/>
      <c r="BR89" s="4" t="s">
        <v>157</v>
      </c>
      <c r="BS89" s="4"/>
      <c r="BT89" s="3">
        <f t="shared" si="35"/>
        <v>5.0000000000000001E-3</v>
      </c>
      <c r="BU89" s="4"/>
      <c r="BV89" s="4"/>
      <c r="BW89" s="4"/>
      <c r="BX89" s="4"/>
      <c r="BY89" s="4"/>
      <c r="BZ89" s="4" t="s">
        <v>169</v>
      </c>
      <c r="CA89" s="4"/>
      <c r="CB89" s="3">
        <f t="shared" si="31"/>
        <v>5.0000000000000001E-3</v>
      </c>
      <c r="CC89" s="4"/>
      <c r="CD89" s="4">
        <v>175.125</v>
      </c>
      <c r="CE89" s="4">
        <v>7.875</v>
      </c>
      <c r="CF89" s="4" t="s">
        <v>157</v>
      </c>
      <c r="CG89" s="4"/>
      <c r="CH89" s="4"/>
      <c r="CI89" s="4" t="s">
        <v>157</v>
      </c>
      <c r="CJ89" s="4"/>
      <c r="CK89" s="4" t="s">
        <v>157</v>
      </c>
      <c r="CL89" s="4">
        <v>454.16666700000002</v>
      </c>
      <c r="CM89" s="4" t="s">
        <v>160</v>
      </c>
      <c r="CN89" s="4" t="s">
        <v>161</v>
      </c>
      <c r="CO89" s="4"/>
      <c r="CP89" s="4"/>
      <c r="CQ89" s="4"/>
      <c r="CR89" s="4"/>
      <c r="CS89" s="4"/>
      <c r="CT89" s="4"/>
      <c r="CU89" s="4"/>
      <c r="CV89" s="4"/>
      <c r="CW89" s="3" t="s">
        <v>180</v>
      </c>
      <c r="CX89" s="4"/>
      <c r="CY89" s="4"/>
      <c r="CZ89" s="4" t="s">
        <v>157</v>
      </c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3" t="s">
        <v>163</v>
      </c>
      <c r="DS89" s="4" t="s">
        <v>164</v>
      </c>
      <c r="DT89" s="3">
        <v>0</v>
      </c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3" t="s">
        <v>180</v>
      </c>
      <c r="EO89" s="4"/>
      <c r="EP89" s="4"/>
      <c r="EQ89" s="3" t="s">
        <v>180</v>
      </c>
      <c r="ER89" s="4" t="s">
        <v>164</v>
      </c>
      <c r="ES89" s="4" t="s">
        <v>165</v>
      </c>
      <c r="ET89" s="3">
        <f t="shared" si="27"/>
        <v>0</v>
      </c>
      <c r="EU89" s="4"/>
      <c r="EV89" s="4"/>
      <c r="EW89" s="4"/>
      <c r="EX89" s="4"/>
      <c r="EY89" s="4"/>
      <c r="EZ89" s="4"/>
      <c r="FA89" s="4"/>
      <c r="FB89" s="4"/>
      <c r="FC89" s="4"/>
      <c r="FD89" s="3" t="s">
        <v>163</v>
      </c>
      <c r="FE89" s="3" t="s">
        <v>163</v>
      </c>
      <c r="FF89" s="3" t="s">
        <v>163</v>
      </c>
      <c r="FG89" s="3" t="s">
        <v>163</v>
      </c>
      <c r="FH89" s="4"/>
      <c r="FI89" s="4" t="s">
        <v>181</v>
      </c>
      <c r="FJ89" s="4">
        <v>8.6333330000000004</v>
      </c>
      <c r="FK89" s="4">
        <v>82.246667000000002</v>
      </c>
    </row>
    <row r="90" spans="1:167" x14ac:dyDescent="0.25">
      <c r="A90" s="13">
        <v>26180</v>
      </c>
      <c r="B90" s="13" t="s">
        <v>265</v>
      </c>
      <c r="C90" s="4" t="s">
        <v>266</v>
      </c>
      <c r="D90" s="4"/>
      <c r="E90" s="1" t="s">
        <v>841</v>
      </c>
      <c r="F90" s="1" t="s">
        <v>831</v>
      </c>
      <c r="G90" s="1"/>
      <c r="H90" s="1" t="s">
        <v>825</v>
      </c>
      <c r="I90" s="1" t="s">
        <v>854</v>
      </c>
      <c r="J90" s="9" t="s">
        <v>859</v>
      </c>
      <c r="K90" s="9" t="s">
        <v>847</v>
      </c>
      <c r="L90" s="10">
        <v>538696</v>
      </c>
      <c r="M90" s="10">
        <v>5107538</v>
      </c>
      <c r="N90" s="15" t="s">
        <v>831</v>
      </c>
      <c r="O90" s="15"/>
      <c r="P90" s="4">
        <v>261.2</v>
      </c>
      <c r="Q90" s="4">
        <v>6</v>
      </c>
      <c r="R90" s="3">
        <v>550.5</v>
      </c>
      <c r="S90" s="4">
        <v>0</v>
      </c>
      <c r="T90" s="4">
        <v>11.9275</v>
      </c>
      <c r="U90" s="4">
        <v>7.55</v>
      </c>
      <c r="V90" s="4">
        <v>218.5</v>
      </c>
      <c r="W90" s="4"/>
      <c r="X90" s="4">
        <v>15.725</v>
      </c>
      <c r="Y90" s="4">
        <v>252.32499999999999</v>
      </c>
      <c r="Z90" s="4">
        <v>0.11675000000000001</v>
      </c>
      <c r="AA90" s="3">
        <f t="shared" si="25"/>
        <v>0.15010547500000002</v>
      </c>
      <c r="AB90" s="4">
        <v>0.26424999999999998</v>
      </c>
      <c r="AC90" s="4">
        <v>0.14749999999999999</v>
      </c>
      <c r="AD90" s="3">
        <f t="shared" si="26"/>
        <v>0.65321850000000004</v>
      </c>
      <c r="AE90" s="4">
        <f t="shared" si="33"/>
        <v>7.4999999999999997E-3</v>
      </c>
      <c r="AF90" s="3">
        <f t="shared" si="34"/>
        <v>2.4642749999999998E-2</v>
      </c>
      <c r="AG90" s="4">
        <v>0.26050000000000001</v>
      </c>
      <c r="AH90" s="3">
        <f t="shared" si="30"/>
        <v>5.0000000000000001E-3</v>
      </c>
      <c r="AI90" s="4"/>
      <c r="AJ90" s="4">
        <v>0.52475000000000005</v>
      </c>
      <c r="AK90" s="3" t="s">
        <v>156</v>
      </c>
      <c r="AL90" s="4">
        <v>2.12</v>
      </c>
      <c r="AM90" s="4"/>
      <c r="AN90" s="4"/>
      <c r="AO90" s="4"/>
      <c r="AP90" s="4">
        <v>318.64999999999998</v>
      </c>
      <c r="AQ90" s="4">
        <v>71.875</v>
      </c>
      <c r="AR90" s="4">
        <v>2.9750000000000001</v>
      </c>
      <c r="AS90" s="3">
        <v>13</v>
      </c>
      <c r="AT90" s="4">
        <v>17.745000000000001</v>
      </c>
      <c r="AU90" s="4">
        <v>8.4565000000000001</v>
      </c>
      <c r="AV90" s="4"/>
      <c r="AW90" s="3">
        <v>14.25</v>
      </c>
      <c r="AX90" s="4"/>
      <c r="AY90" s="4"/>
      <c r="AZ90" s="4"/>
      <c r="BA90" s="3">
        <f t="shared" si="29"/>
        <v>0.5</v>
      </c>
      <c r="BB90" s="4"/>
      <c r="BC90" s="4">
        <v>0.15</v>
      </c>
      <c r="BD90" s="4"/>
      <c r="BE90" s="4"/>
      <c r="BF90" s="4"/>
      <c r="BG90" s="4"/>
      <c r="BH90" s="4"/>
      <c r="BI90" s="4"/>
      <c r="BJ90" s="4">
        <v>12.25</v>
      </c>
      <c r="BK90" s="4"/>
      <c r="BL90" s="3">
        <f>0.5*0.01</f>
        <v>5.0000000000000001E-3</v>
      </c>
      <c r="BM90" s="4"/>
      <c r="BN90" s="4" t="s">
        <v>157</v>
      </c>
      <c r="BO90" s="4"/>
      <c r="BP90" s="4">
        <v>507.625</v>
      </c>
      <c r="BQ90" s="4"/>
      <c r="BR90" s="4" t="s">
        <v>157</v>
      </c>
      <c r="BS90" s="4"/>
      <c r="BT90" s="3">
        <f t="shared" si="35"/>
        <v>5.0000000000000001E-3</v>
      </c>
      <c r="BU90" s="4"/>
      <c r="BV90" s="4"/>
      <c r="BW90" s="4"/>
      <c r="BX90" s="4"/>
      <c r="BY90" s="4"/>
      <c r="BZ90" s="4">
        <v>10.25</v>
      </c>
      <c r="CA90" s="4"/>
      <c r="CB90" s="3">
        <f t="shared" si="31"/>
        <v>5.0000000000000001E-3</v>
      </c>
      <c r="CC90" s="4"/>
      <c r="CD90" s="4">
        <v>90.375</v>
      </c>
      <c r="CE90" s="4">
        <v>57.75</v>
      </c>
      <c r="CF90" s="4">
        <v>2.875</v>
      </c>
      <c r="CG90" s="4"/>
      <c r="CH90" s="4"/>
      <c r="CI90" s="4" t="s">
        <v>157</v>
      </c>
      <c r="CJ90" s="4"/>
      <c r="CK90" s="4">
        <v>2.875</v>
      </c>
      <c r="CL90" s="4">
        <v>25</v>
      </c>
      <c r="CM90" s="4" t="s">
        <v>160</v>
      </c>
      <c r="CN90" s="4" t="s">
        <v>161</v>
      </c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 t="s">
        <v>162</v>
      </c>
      <c r="DL90" s="4"/>
      <c r="DM90" s="4"/>
      <c r="DN90" s="4"/>
      <c r="DO90" s="4"/>
      <c r="DP90" s="4"/>
      <c r="DQ90" s="4"/>
      <c r="DR90" s="4"/>
      <c r="DS90" s="4" t="s">
        <v>164</v>
      </c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 t="s">
        <v>164</v>
      </c>
      <c r="ES90" s="4" t="s">
        <v>165</v>
      </c>
      <c r="ET90" s="3">
        <f t="shared" si="27"/>
        <v>0</v>
      </c>
      <c r="EU90" s="4" t="s">
        <v>162</v>
      </c>
      <c r="EV90" s="4"/>
      <c r="EW90" s="4"/>
      <c r="EX90" s="4"/>
      <c r="EY90" s="4" t="s">
        <v>166</v>
      </c>
      <c r="EZ90" s="4"/>
      <c r="FA90" s="4"/>
      <c r="FB90" s="4"/>
      <c r="FC90" s="4"/>
      <c r="FD90" s="4"/>
      <c r="FE90" s="4"/>
      <c r="FF90" s="4"/>
      <c r="FG90" s="4"/>
      <c r="FH90" s="4"/>
      <c r="FI90" s="4">
        <v>0.76</v>
      </c>
      <c r="FJ90" s="4">
        <v>6.8</v>
      </c>
      <c r="FK90" s="4">
        <v>68.232500000000002</v>
      </c>
    </row>
    <row r="91" spans="1:167" x14ac:dyDescent="0.25">
      <c r="A91" s="13">
        <v>26181</v>
      </c>
      <c r="B91" s="13" t="s">
        <v>267</v>
      </c>
      <c r="C91" s="4" t="s">
        <v>266</v>
      </c>
      <c r="D91" s="4"/>
      <c r="E91" s="1" t="s">
        <v>841</v>
      </c>
      <c r="F91" s="1" t="s">
        <v>831</v>
      </c>
      <c r="G91" s="1" t="s">
        <v>831</v>
      </c>
      <c r="H91" s="1" t="s">
        <v>825</v>
      </c>
      <c r="I91" s="1" t="s">
        <v>854</v>
      </c>
      <c r="J91" s="9" t="s">
        <v>859</v>
      </c>
      <c r="K91" s="9" t="s">
        <v>847</v>
      </c>
      <c r="L91" s="10">
        <v>538855</v>
      </c>
      <c r="M91" s="10">
        <v>5107977</v>
      </c>
      <c r="N91" s="15" t="s">
        <v>831</v>
      </c>
      <c r="O91" s="15" t="s">
        <v>831</v>
      </c>
      <c r="P91" s="4">
        <v>249.45</v>
      </c>
      <c r="Q91" s="4">
        <v>6.3333329999999997</v>
      </c>
      <c r="R91" s="3">
        <v>592</v>
      </c>
      <c r="S91" s="4">
        <v>0.16666700000000001</v>
      </c>
      <c r="T91" s="4">
        <v>12.045</v>
      </c>
      <c r="U91" s="4">
        <v>7.7</v>
      </c>
      <c r="V91" s="4">
        <v>231</v>
      </c>
      <c r="W91" s="4"/>
      <c r="X91" s="4">
        <v>15.033333000000001</v>
      </c>
      <c r="Y91" s="4">
        <v>283.60000000000002</v>
      </c>
      <c r="Z91" s="4">
        <v>2.3417E-2</v>
      </c>
      <c r="AA91" s="3">
        <f t="shared" si="25"/>
        <v>3.0107236900000001E-2</v>
      </c>
      <c r="AB91" s="4">
        <v>0.279333</v>
      </c>
      <c r="AC91" s="4">
        <v>0.26241700000000001</v>
      </c>
      <c r="AD91" s="3">
        <f t="shared" si="26"/>
        <v>1.1621399262000001</v>
      </c>
      <c r="AE91" s="4">
        <f t="shared" si="33"/>
        <v>7.4999999999999997E-3</v>
      </c>
      <c r="AF91" s="3">
        <f t="shared" si="34"/>
        <v>2.4642749999999998E-2</v>
      </c>
      <c r="AG91" s="4">
        <v>0.286167</v>
      </c>
      <c r="AH91" s="3">
        <f t="shared" si="30"/>
        <v>5.0000000000000001E-3</v>
      </c>
      <c r="AI91" s="4"/>
      <c r="AJ91" s="4">
        <v>0.5655</v>
      </c>
      <c r="AK91" s="3" t="s">
        <v>156</v>
      </c>
      <c r="AL91" s="4">
        <v>7.0183330000000002</v>
      </c>
      <c r="AM91" s="4"/>
      <c r="AN91" s="4"/>
      <c r="AO91" s="4"/>
      <c r="AP91" s="4">
        <v>319.39999999999998</v>
      </c>
      <c r="AQ91" s="4">
        <v>82.575000000000003</v>
      </c>
      <c r="AR91" s="4">
        <v>1.417</v>
      </c>
      <c r="AS91" s="3">
        <v>14.75</v>
      </c>
      <c r="AT91" s="4">
        <v>20.045000000000002</v>
      </c>
      <c r="AU91" s="4">
        <v>9.6472499999999997</v>
      </c>
      <c r="AV91" s="4"/>
      <c r="AW91" s="3">
        <v>17</v>
      </c>
      <c r="AX91" s="4"/>
      <c r="AY91" s="4"/>
      <c r="AZ91" s="4"/>
      <c r="BA91" s="3">
        <f t="shared" si="29"/>
        <v>0.5</v>
      </c>
      <c r="BB91" s="4"/>
      <c r="BC91" s="4">
        <v>0.1275</v>
      </c>
      <c r="BD91" s="4"/>
      <c r="BE91" s="4"/>
      <c r="BF91" s="4"/>
      <c r="BG91" s="4"/>
      <c r="BH91" s="4"/>
      <c r="BI91" s="4"/>
      <c r="BJ91" s="4">
        <v>26.25</v>
      </c>
      <c r="BK91" s="4"/>
      <c r="BL91" s="3">
        <f>0.5*0.01</f>
        <v>5.0000000000000001E-3</v>
      </c>
      <c r="BM91" s="4"/>
      <c r="BN91" s="4" t="s">
        <v>157</v>
      </c>
      <c r="BO91" s="4"/>
      <c r="BP91" s="4">
        <v>422.75</v>
      </c>
      <c r="BQ91" s="4"/>
      <c r="BR91" s="4" t="s">
        <v>157</v>
      </c>
      <c r="BS91" s="4"/>
      <c r="BT91" s="3">
        <f t="shared" si="35"/>
        <v>5.0000000000000001E-3</v>
      </c>
      <c r="BU91" s="4"/>
      <c r="BV91" s="4"/>
      <c r="BW91" s="4"/>
      <c r="BX91" s="4"/>
      <c r="BY91" s="4"/>
      <c r="BZ91" s="4" t="s">
        <v>169</v>
      </c>
      <c r="CA91" s="4"/>
      <c r="CB91" s="3">
        <f t="shared" si="31"/>
        <v>5.0000000000000001E-3</v>
      </c>
      <c r="CC91" s="4"/>
      <c r="CD91" s="4">
        <v>8</v>
      </c>
      <c r="CE91" s="4">
        <v>28</v>
      </c>
      <c r="CF91" s="4">
        <v>2.875</v>
      </c>
      <c r="CG91" s="4"/>
      <c r="CH91" s="4"/>
      <c r="CI91" s="4" t="s">
        <v>157</v>
      </c>
      <c r="CJ91" s="4"/>
      <c r="CK91" s="4">
        <v>2.875</v>
      </c>
      <c r="CL91" s="4">
        <v>33.333333000000003</v>
      </c>
      <c r="CM91" s="4" t="s">
        <v>160</v>
      </c>
      <c r="CN91" s="4" t="s">
        <v>161</v>
      </c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 t="s">
        <v>162</v>
      </c>
      <c r="DL91" s="4"/>
      <c r="DM91" s="4"/>
      <c r="DN91" s="4"/>
      <c r="DO91" s="4"/>
      <c r="DP91" s="4"/>
      <c r="DQ91" s="4"/>
      <c r="DR91" s="4"/>
      <c r="DS91" s="4" t="s">
        <v>164</v>
      </c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 t="s">
        <v>164</v>
      </c>
      <c r="ES91" s="4" t="s">
        <v>165</v>
      </c>
      <c r="ET91" s="3">
        <f t="shared" si="27"/>
        <v>0</v>
      </c>
      <c r="EU91" s="4" t="s">
        <v>162</v>
      </c>
      <c r="EV91" s="4"/>
      <c r="EW91" s="4"/>
      <c r="EX91" s="4"/>
      <c r="EY91" s="4" t="s">
        <v>166</v>
      </c>
      <c r="EZ91" s="4"/>
      <c r="FA91" s="4"/>
      <c r="FB91" s="4"/>
      <c r="FC91" s="4"/>
      <c r="FD91" s="4"/>
      <c r="FE91" s="4"/>
      <c r="FF91" s="4"/>
      <c r="FG91" s="4"/>
      <c r="FH91" s="4"/>
      <c r="FI91" s="4">
        <v>1.006667</v>
      </c>
      <c r="FJ91" s="4">
        <v>8.1166669999999996</v>
      </c>
      <c r="FK91" s="4">
        <v>80.495000000000005</v>
      </c>
    </row>
    <row r="92" spans="1:167" x14ac:dyDescent="0.25">
      <c r="A92" s="13">
        <v>26182</v>
      </c>
      <c r="B92" s="13" t="s">
        <v>562</v>
      </c>
      <c r="C92" s="4" t="s">
        <v>563</v>
      </c>
      <c r="D92" s="4"/>
      <c r="E92" s="1" t="s">
        <v>841</v>
      </c>
      <c r="F92" s="1"/>
      <c r="G92" s="1" t="s">
        <v>831</v>
      </c>
      <c r="H92" s="1" t="s">
        <v>825</v>
      </c>
      <c r="I92" s="1" t="s">
        <v>854</v>
      </c>
      <c r="J92" s="9" t="s">
        <v>860</v>
      </c>
      <c r="K92" s="9" t="s">
        <v>847</v>
      </c>
      <c r="L92" s="10">
        <v>544291.63</v>
      </c>
      <c r="M92" s="10">
        <v>5111561.43</v>
      </c>
      <c r="N92" s="15" t="s">
        <v>831</v>
      </c>
      <c r="O92" s="15"/>
      <c r="P92" s="4">
        <v>463.07499999999999</v>
      </c>
      <c r="Q92" s="4">
        <v>3.75</v>
      </c>
      <c r="R92" s="3">
        <v>1180.25</v>
      </c>
      <c r="S92" s="4">
        <v>0</v>
      </c>
      <c r="T92" s="4">
        <v>2.11</v>
      </c>
      <c r="U92" s="4">
        <v>7.55</v>
      </c>
      <c r="V92" s="4">
        <v>224.5</v>
      </c>
      <c r="W92" s="4"/>
      <c r="X92" s="4">
        <v>15.475</v>
      </c>
      <c r="Y92" s="4">
        <v>465.22500000000002</v>
      </c>
      <c r="Z92" s="4">
        <v>3.3875000000000002E-2</v>
      </c>
      <c r="AA92" s="3">
        <f t="shared" si="25"/>
        <v>4.3553087500000004E-2</v>
      </c>
      <c r="AB92" s="4">
        <v>3.5187499999999998</v>
      </c>
      <c r="AC92" s="4">
        <v>3.45</v>
      </c>
      <c r="AD92" s="3">
        <f t="shared" si="26"/>
        <v>15.278670000000002</v>
      </c>
      <c r="AE92" s="4">
        <v>3.5249999999999997E-2</v>
      </c>
      <c r="AF92" s="3">
        <f t="shared" si="34"/>
        <v>0.11582092499999998</v>
      </c>
      <c r="AG92" s="4">
        <v>2.3337500000000002</v>
      </c>
      <c r="AH92" s="3">
        <f t="shared" si="30"/>
        <v>5.0000000000000001E-3</v>
      </c>
      <c r="AI92" s="4"/>
      <c r="AJ92" s="4">
        <v>5.8525</v>
      </c>
      <c r="AK92" s="3" t="s">
        <v>156</v>
      </c>
      <c r="AL92" s="4">
        <v>4.8674999999999997</v>
      </c>
      <c r="AM92" s="4"/>
      <c r="AN92" s="4"/>
      <c r="AO92" s="4"/>
      <c r="AP92" s="4">
        <v>564.92499999999995</v>
      </c>
      <c r="AQ92" s="4">
        <v>128.75</v>
      </c>
      <c r="AR92" s="4">
        <v>1.7110000000000001</v>
      </c>
      <c r="AS92" s="3">
        <v>16.5</v>
      </c>
      <c r="AT92" s="4">
        <v>34.970500000000001</v>
      </c>
      <c r="AU92" s="4">
        <v>11.8865</v>
      </c>
      <c r="AV92" s="4"/>
      <c r="AW92" s="3">
        <v>41.75</v>
      </c>
      <c r="AX92" s="4"/>
      <c r="AY92" s="4"/>
      <c r="AZ92" s="4"/>
      <c r="BA92" s="3">
        <f t="shared" si="29"/>
        <v>0.5</v>
      </c>
      <c r="BB92" s="4"/>
      <c r="BC92" s="4">
        <v>0.52224999999999999</v>
      </c>
      <c r="BD92" s="4"/>
      <c r="BE92" s="4"/>
      <c r="BF92" s="4"/>
      <c r="BG92" s="4"/>
      <c r="BH92" s="4"/>
      <c r="BI92" s="4"/>
      <c r="BJ92" s="11">
        <v>1824.5</v>
      </c>
      <c r="BK92" s="4"/>
      <c r="BL92" s="3">
        <v>0.18</v>
      </c>
      <c r="BM92" s="4"/>
      <c r="BN92" s="4" t="s">
        <v>157</v>
      </c>
      <c r="BO92" s="4"/>
      <c r="BP92" s="4">
        <v>41.75</v>
      </c>
      <c r="BQ92" s="4"/>
      <c r="BR92" s="4" t="s">
        <v>157</v>
      </c>
      <c r="BS92" s="4"/>
      <c r="BT92" s="3">
        <f t="shared" si="35"/>
        <v>5.0000000000000001E-3</v>
      </c>
      <c r="BU92" s="4"/>
      <c r="BV92" s="4"/>
      <c r="BW92" s="4"/>
      <c r="BX92" s="4"/>
      <c r="BY92" s="4"/>
      <c r="BZ92" s="4" t="s">
        <v>169</v>
      </c>
      <c r="CA92" s="4"/>
      <c r="CB92" s="3">
        <f t="shared" si="31"/>
        <v>5.0000000000000001E-3</v>
      </c>
      <c r="CC92" s="4"/>
      <c r="CD92" s="4">
        <v>542.625</v>
      </c>
      <c r="CE92" s="4">
        <v>160.125</v>
      </c>
      <c r="CF92" s="4">
        <v>5.375</v>
      </c>
      <c r="CG92" s="4"/>
      <c r="CH92" s="4"/>
      <c r="CI92" s="4" t="s">
        <v>157</v>
      </c>
      <c r="CJ92" s="4"/>
      <c r="CK92" s="4">
        <v>5.375</v>
      </c>
      <c r="CL92" s="4">
        <v>25</v>
      </c>
      <c r="CM92" s="4" t="s">
        <v>160</v>
      </c>
      <c r="CN92" s="4" t="s">
        <v>161</v>
      </c>
      <c r="CO92" s="4"/>
      <c r="CP92" s="4"/>
      <c r="CQ92" s="4"/>
      <c r="CR92" s="4"/>
      <c r="CS92" s="4"/>
      <c r="CT92" s="4"/>
      <c r="CU92" s="4"/>
      <c r="CV92" s="4"/>
      <c r="CW92" s="3" t="s">
        <v>180</v>
      </c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 t="s">
        <v>162</v>
      </c>
      <c r="DL92" s="3" t="s">
        <v>156</v>
      </c>
      <c r="DM92" s="4"/>
      <c r="DN92" s="4"/>
      <c r="DO92" s="4"/>
      <c r="DP92" s="4"/>
      <c r="DQ92" s="3" t="s">
        <v>175</v>
      </c>
      <c r="DR92" s="4"/>
      <c r="DS92" s="4" t="s">
        <v>164</v>
      </c>
      <c r="DT92" s="4"/>
      <c r="DU92" s="3" t="s">
        <v>156</v>
      </c>
      <c r="DV92" s="3" t="s">
        <v>155</v>
      </c>
      <c r="DW92" s="4"/>
      <c r="DX92" s="4"/>
      <c r="DY92" s="4"/>
      <c r="DZ92" s="3" t="s">
        <v>170</v>
      </c>
      <c r="EA92" s="3" t="s">
        <v>156</v>
      </c>
      <c r="EB92" s="3" t="s">
        <v>170</v>
      </c>
      <c r="EC92" s="4"/>
      <c r="ED92" s="4"/>
      <c r="EE92" s="3" t="s">
        <v>154</v>
      </c>
      <c r="EF92" s="4"/>
      <c r="EG92" s="4"/>
      <c r="EH92" s="4"/>
      <c r="EI92" s="3" t="s">
        <v>170</v>
      </c>
      <c r="EJ92" s="1"/>
      <c r="EK92" s="3" t="s">
        <v>155</v>
      </c>
      <c r="EL92" s="3" t="s">
        <v>155</v>
      </c>
      <c r="EM92" s="4"/>
      <c r="EN92" s="3" t="s">
        <v>180</v>
      </c>
      <c r="EO92" s="4"/>
      <c r="EP92" s="4"/>
      <c r="EQ92" s="3" t="s">
        <v>180</v>
      </c>
      <c r="ER92" s="4" t="s">
        <v>164</v>
      </c>
      <c r="ES92" s="4" t="s">
        <v>165</v>
      </c>
      <c r="ET92" s="3">
        <f t="shared" si="27"/>
        <v>0</v>
      </c>
      <c r="EU92" s="4" t="s">
        <v>162</v>
      </c>
      <c r="EV92" s="4"/>
      <c r="EW92" s="4"/>
      <c r="EX92" s="4"/>
      <c r="EY92" s="4" t="s">
        <v>166</v>
      </c>
      <c r="EZ92" s="4"/>
      <c r="FA92" s="4"/>
      <c r="FB92" s="4"/>
      <c r="FC92" s="4"/>
      <c r="FD92" s="4"/>
      <c r="FE92" s="4"/>
      <c r="FF92" s="4"/>
      <c r="FG92" s="4"/>
      <c r="FH92" s="4"/>
      <c r="FI92" s="4">
        <v>0.8075</v>
      </c>
      <c r="FJ92" s="4">
        <v>8.1750000000000007</v>
      </c>
      <c r="FK92" s="4">
        <v>82.144999999999996</v>
      </c>
    </row>
    <row r="93" spans="1:167" x14ac:dyDescent="0.25">
      <c r="A93" s="13">
        <v>26183</v>
      </c>
      <c r="B93" s="13" t="s">
        <v>564</v>
      </c>
      <c r="C93" s="4" t="s">
        <v>563</v>
      </c>
      <c r="D93" s="4"/>
      <c r="E93" s="1" t="s">
        <v>841</v>
      </c>
      <c r="F93" s="1"/>
      <c r="G93" s="1"/>
      <c r="H93" s="1" t="s">
        <v>825</v>
      </c>
      <c r="I93" s="1" t="s">
        <v>854</v>
      </c>
      <c r="J93" s="9" t="s">
        <v>860</v>
      </c>
      <c r="K93" s="9" t="s">
        <v>847</v>
      </c>
      <c r="L93" s="10">
        <v>549751.97</v>
      </c>
      <c r="M93" s="10">
        <v>5109166.3</v>
      </c>
      <c r="N93" s="15" t="s">
        <v>831</v>
      </c>
      <c r="O93" s="15"/>
      <c r="P93" s="4">
        <v>350.46666699999997</v>
      </c>
      <c r="Q93" s="4">
        <v>4.6666670000000003</v>
      </c>
      <c r="R93" s="3">
        <v>548.66666699999996</v>
      </c>
      <c r="S93" s="4">
        <v>0</v>
      </c>
      <c r="T93" s="4">
        <v>1.17</v>
      </c>
      <c r="U93" s="4">
        <v>7.5</v>
      </c>
      <c r="V93" s="4">
        <v>216</v>
      </c>
      <c r="W93" s="4"/>
      <c r="X93" s="4">
        <v>12.633333</v>
      </c>
      <c r="Y93" s="4">
        <v>328.76666699999998</v>
      </c>
      <c r="Z93" s="4">
        <v>8.2000000000000003E-2</v>
      </c>
      <c r="AA93" s="3">
        <f t="shared" si="25"/>
        <v>0.1054274</v>
      </c>
      <c r="AB93" s="4">
        <v>0.278667</v>
      </c>
      <c r="AC93" s="4">
        <v>0.14666699999999999</v>
      </c>
      <c r="AD93" s="3">
        <f t="shared" si="26"/>
        <v>0.64952947620000001</v>
      </c>
      <c r="AE93" s="4">
        <v>5.5E-2</v>
      </c>
      <c r="AF93" s="3">
        <f t="shared" si="34"/>
        <v>0.1807135</v>
      </c>
      <c r="AG93" s="4">
        <v>0.345667</v>
      </c>
      <c r="AH93" s="3">
        <f t="shared" si="30"/>
        <v>5.0000000000000001E-3</v>
      </c>
      <c r="AI93" s="4"/>
      <c r="AJ93" s="4">
        <v>0.62433300000000003</v>
      </c>
      <c r="AK93" s="3" t="s">
        <v>156</v>
      </c>
      <c r="AL93" s="4">
        <v>6.016667</v>
      </c>
      <c r="AM93" s="4"/>
      <c r="AN93" s="4"/>
      <c r="AO93" s="4"/>
      <c r="AP93" s="4">
        <v>427.53333300000003</v>
      </c>
      <c r="AQ93" s="4">
        <v>105.033333</v>
      </c>
      <c r="AR93" s="4">
        <v>1.609667</v>
      </c>
      <c r="AS93" s="3">
        <v>7.1666670000000003</v>
      </c>
      <c r="AT93" s="4">
        <v>23.553332999999999</v>
      </c>
      <c r="AU93" s="4">
        <v>6.6886669999999997</v>
      </c>
      <c r="AV93" s="4"/>
      <c r="AW93" s="3">
        <v>21.533332999999999</v>
      </c>
      <c r="AX93" s="4"/>
      <c r="AY93" s="4"/>
      <c r="AZ93" s="4"/>
      <c r="BA93" s="3">
        <f t="shared" si="29"/>
        <v>0.5</v>
      </c>
      <c r="BB93" s="4"/>
      <c r="BC93" s="4">
        <v>0.13133300000000001</v>
      </c>
      <c r="BD93" s="4"/>
      <c r="BE93" s="4"/>
      <c r="BF93" s="4"/>
      <c r="BG93" s="4"/>
      <c r="BH93" s="4"/>
      <c r="BI93" s="4"/>
      <c r="BJ93" s="4">
        <v>13.833333</v>
      </c>
      <c r="BK93" s="4"/>
      <c r="BL93" s="3">
        <f>0.5*0.01</f>
        <v>5.0000000000000001E-3</v>
      </c>
      <c r="BM93" s="4"/>
      <c r="BN93" s="4" t="s">
        <v>157</v>
      </c>
      <c r="BO93" s="4"/>
      <c r="BP93" s="4">
        <v>210</v>
      </c>
      <c r="BQ93" s="4"/>
      <c r="BR93" s="4" t="s">
        <v>157</v>
      </c>
      <c r="BS93" s="4"/>
      <c r="BT93" s="3">
        <f t="shared" si="35"/>
        <v>5.0000000000000001E-3</v>
      </c>
      <c r="BU93" s="4"/>
      <c r="BV93" s="4"/>
      <c r="BW93" s="4"/>
      <c r="BX93" s="4"/>
      <c r="BY93" s="4"/>
      <c r="BZ93" s="4">
        <v>672</v>
      </c>
      <c r="CA93" s="4"/>
      <c r="CB93" s="3">
        <f t="shared" si="31"/>
        <v>5.0000000000000001E-3</v>
      </c>
      <c r="CC93" s="4"/>
      <c r="CD93" s="4">
        <v>393.5</v>
      </c>
      <c r="CE93" s="4">
        <v>203.5</v>
      </c>
      <c r="CF93" s="4">
        <v>10.333333</v>
      </c>
      <c r="CG93" s="4"/>
      <c r="CH93" s="4"/>
      <c r="CI93" s="4" t="s">
        <v>157</v>
      </c>
      <c r="CJ93" s="4"/>
      <c r="CK93" s="4">
        <v>10.333333</v>
      </c>
      <c r="CL93" s="4">
        <v>0</v>
      </c>
      <c r="CM93" s="4" t="s">
        <v>160</v>
      </c>
      <c r="CN93" s="4" t="s">
        <v>161</v>
      </c>
      <c r="CO93" s="4"/>
      <c r="CP93" s="4"/>
      <c r="CQ93" s="4"/>
      <c r="CR93" s="4"/>
      <c r="CS93" s="4"/>
      <c r="CT93" s="4"/>
      <c r="CU93" s="4"/>
      <c r="CV93" s="4"/>
      <c r="CW93" s="3" t="s">
        <v>180</v>
      </c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 t="s">
        <v>162</v>
      </c>
      <c r="DL93" s="4"/>
      <c r="DM93" s="4"/>
      <c r="DN93" s="4"/>
      <c r="DO93" s="4"/>
      <c r="DP93" s="4"/>
      <c r="DQ93" s="4"/>
      <c r="DR93" s="4"/>
      <c r="DS93" s="4" t="s">
        <v>164</v>
      </c>
      <c r="DT93" s="4"/>
      <c r="DU93" s="3" t="s">
        <v>156</v>
      </c>
      <c r="DV93" s="3" t="s">
        <v>155</v>
      </c>
      <c r="DW93" s="4"/>
      <c r="DX93" s="4"/>
      <c r="DY93" s="4"/>
      <c r="DZ93" s="4"/>
      <c r="EA93" s="4"/>
      <c r="EB93" s="4"/>
      <c r="EC93" s="4"/>
      <c r="ED93" s="4"/>
      <c r="EE93" s="3" t="s">
        <v>154</v>
      </c>
      <c r="EF93" s="4"/>
      <c r="EG93" s="4"/>
      <c r="EH93" s="4"/>
      <c r="EI93" s="4"/>
      <c r="EJ93" s="4"/>
      <c r="EK93" s="4"/>
      <c r="EL93" s="4"/>
      <c r="EM93" s="4"/>
      <c r="EN93" s="3" t="s">
        <v>180</v>
      </c>
      <c r="EO93" s="4"/>
      <c r="EP93" s="4"/>
      <c r="EQ93" s="3" t="s">
        <v>180</v>
      </c>
      <c r="ER93" s="4" t="s">
        <v>164</v>
      </c>
      <c r="ES93" s="4" t="s">
        <v>165</v>
      </c>
      <c r="ET93" s="3">
        <f t="shared" si="27"/>
        <v>0</v>
      </c>
      <c r="EU93" s="4" t="s">
        <v>162</v>
      </c>
      <c r="EV93" s="4"/>
      <c r="EW93" s="4"/>
      <c r="EX93" s="4"/>
      <c r="EY93" s="4" t="s">
        <v>166</v>
      </c>
      <c r="EZ93" s="4"/>
      <c r="FA93" s="4"/>
      <c r="FB93" s="4"/>
      <c r="FC93" s="4"/>
      <c r="FD93" s="4"/>
      <c r="FE93" s="4"/>
      <c r="FF93" s="4"/>
      <c r="FG93" s="4"/>
      <c r="FH93" s="4"/>
      <c r="FI93" s="4">
        <v>1.3833329999999999</v>
      </c>
      <c r="FJ93" s="4">
        <v>7.6</v>
      </c>
      <c r="FK93" s="4">
        <v>71.633332999999993</v>
      </c>
    </row>
    <row r="94" spans="1:167" x14ac:dyDescent="0.25">
      <c r="A94" s="13">
        <v>26184</v>
      </c>
      <c r="B94" s="13" t="s">
        <v>565</v>
      </c>
      <c r="C94" s="4" t="s">
        <v>566</v>
      </c>
      <c r="D94" s="4"/>
      <c r="E94" s="1" t="s">
        <v>841</v>
      </c>
      <c r="F94" s="1" t="s">
        <v>831</v>
      </c>
      <c r="G94" s="1"/>
      <c r="H94" s="1" t="s">
        <v>825</v>
      </c>
      <c r="I94" s="1" t="s">
        <v>854</v>
      </c>
      <c r="J94" s="9" t="s">
        <v>860</v>
      </c>
      <c r="K94" s="9" t="s">
        <v>847</v>
      </c>
      <c r="L94" s="10">
        <v>549638.63</v>
      </c>
      <c r="M94" s="10">
        <v>5113565.99</v>
      </c>
      <c r="N94" s="15" t="s">
        <v>831</v>
      </c>
      <c r="O94" s="15"/>
      <c r="P94" s="4">
        <v>381.7</v>
      </c>
      <c r="Q94" s="4">
        <v>5.25</v>
      </c>
      <c r="R94" s="3">
        <v>785</v>
      </c>
      <c r="S94" s="4">
        <v>0</v>
      </c>
      <c r="T94" s="4">
        <v>11.91</v>
      </c>
      <c r="U94" s="4">
        <v>7.6</v>
      </c>
      <c r="V94" s="4">
        <v>217.25</v>
      </c>
      <c r="W94" s="4"/>
      <c r="X94" s="4">
        <v>15.1</v>
      </c>
      <c r="Y94" s="4">
        <v>334.42500000000001</v>
      </c>
      <c r="Z94" s="4">
        <v>0.126</v>
      </c>
      <c r="AA94" s="3">
        <f t="shared" si="25"/>
        <v>0.16199820000000001</v>
      </c>
      <c r="AB94" s="4">
        <v>0.25850000000000001</v>
      </c>
      <c r="AC94" s="4">
        <v>0.13250000000000001</v>
      </c>
      <c r="AD94" s="3">
        <f t="shared" si="26"/>
        <v>0.58678950000000007</v>
      </c>
      <c r="AE94" s="4">
        <f t="shared" ref="AE94:AE100" si="36">0.5*0.015</f>
        <v>7.4999999999999997E-3</v>
      </c>
      <c r="AF94" s="3">
        <f t="shared" si="34"/>
        <v>2.4642749999999998E-2</v>
      </c>
      <c r="AG94" s="4">
        <v>0.45</v>
      </c>
      <c r="AH94" s="3">
        <f t="shared" si="30"/>
        <v>5.0000000000000001E-3</v>
      </c>
      <c r="AI94" s="4"/>
      <c r="AJ94" s="4">
        <v>0.70850000000000002</v>
      </c>
      <c r="AK94" s="3" t="s">
        <v>156</v>
      </c>
      <c r="AL94" s="4">
        <v>6</v>
      </c>
      <c r="AM94" s="4"/>
      <c r="AN94" s="4"/>
      <c r="AO94" s="4"/>
      <c r="AP94" s="4">
        <v>465.67500000000001</v>
      </c>
      <c r="AQ94" s="4">
        <v>94.8</v>
      </c>
      <c r="AR94" s="4">
        <v>5.2917500000000004</v>
      </c>
      <c r="AS94" s="3">
        <v>16.5</v>
      </c>
      <c r="AT94" s="4">
        <v>23.8325</v>
      </c>
      <c r="AU94" s="4">
        <v>10.33625</v>
      </c>
      <c r="AV94" s="4"/>
      <c r="AW94" s="3">
        <v>50.75</v>
      </c>
      <c r="AX94" s="4"/>
      <c r="AY94" s="4"/>
      <c r="AZ94" s="4"/>
      <c r="BA94" s="3">
        <f t="shared" si="29"/>
        <v>0.5</v>
      </c>
      <c r="BB94" s="4"/>
      <c r="BC94" s="4">
        <v>0.27500000000000002</v>
      </c>
      <c r="BD94" s="4"/>
      <c r="BE94" s="4"/>
      <c r="BF94" s="4"/>
      <c r="BG94" s="4"/>
      <c r="BH94" s="4"/>
      <c r="BI94" s="4"/>
      <c r="BJ94" s="4">
        <v>4.875</v>
      </c>
      <c r="BK94" s="4"/>
      <c r="BL94" s="3">
        <f>0.5*0.01</f>
        <v>5.0000000000000001E-3</v>
      </c>
      <c r="BM94" s="4"/>
      <c r="BN94" s="4" t="s">
        <v>157</v>
      </c>
      <c r="BO94" s="4"/>
      <c r="BP94" s="4">
        <v>164.5</v>
      </c>
      <c r="BQ94" s="4"/>
      <c r="BR94" s="4" t="s">
        <v>157</v>
      </c>
      <c r="BS94" s="4"/>
      <c r="BT94" s="3">
        <f t="shared" si="35"/>
        <v>5.0000000000000001E-3</v>
      </c>
      <c r="BU94" s="4"/>
      <c r="BV94" s="4"/>
      <c r="BW94" s="4"/>
      <c r="BX94" s="4"/>
      <c r="BY94" s="4"/>
      <c r="BZ94" s="4" t="s">
        <v>169</v>
      </c>
      <c r="CA94" s="4"/>
      <c r="CB94" s="3">
        <f t="shared" si="31"/>
        <v>5.0000000000000001E-3</v>
      </c>
      <c r="CC94" s="4"/>
      <c r="CD94" s="4">
        <v>40.25</v>
      </c>
      <c r="CE94" s="4">
        <v>45.125</v>
      </c>
      <c r="CF94" s="4" t="s">
        <v>157</v>
      </c>
      <c r="CG94" s="4"/>
      <c r="CH94" s="4"/>
      <c r="CI94" s="4" t="s">
        <v>157</v>
      </c>
      <c r="CJ94" s="4"/>
      <c r="CK94" s="4" t="s">
        <v>157</v>
      </c>
      <c r="CL94" s="4">
        <v>25</v>
      </c>
      <c r="CM94" s="4" t="s">
        <v>160</v>
      </c>
      <c r="CN94" s="4" t="s">
        <v>161</v>
      </c>
      <c r="CO94" s="4"/>
      <c r="CP94" s="4"/>
      <c r="CQ94" s="4"/>
      <c r="CR94" s="4"/>
      <c r="CS94" s="4"/>
      <c r="CT94" s="4"/>
      <c r="CU94" s="4"/>
      <c r="CV94" s="4"/>
      <c r="CW94" s="3" t="s">
        <v>180</v>
      </c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 t="s">
        <v>162</v>
      </c>
      <c r="DL94" s="4"/>
      <c r="DM94" s="4"/>
      <c r="DN94" s="4"/>
      <c r="DO94" s="4"/>
      <c r="DP94" s="4"/>
      <c r="DQ94" s="4"/>
      <c r="DR94" s="4"/>
      <c r="DS94" s="4" t="s">
        <v>164</v>
      </c>
      <c r="DT94" s="4"/>
      <c r="DU94" s="3" t="s">
        <v>156</v>
      </c>
      <c r="DV94" s="3" t="s">
        <v>155</v>
      </c>
      <c r="DW94" s="4"/>
      <c r="DX94" s="4"/>
      <c r="DY94" s="4"/>
      <c r="DZ94" s="4"/>
      <c r="EA94" s="4"/>
      <c r="EB94" s="4"/>
      <c r="EC94" s="4"/>
      <c r="ED94" s="4"/>
      <c r="EE94" s="3" t="s">
        <v>154</v>
      </c>
      <c r="EF94" s="4"/>
      <c r="EG94" s="4"/>
      <c r="EH94" s="4"/>
      <c r="EI94" s="4"/>
      <c r="EJ94" s="4"/>
      <c r="EK94" s="4"/>
      <c r="EL94" s="4"/>
      <c r="EM94" s="4"/>
      <c r="EN94" s="3" t="s">
        <v>180</v>
      </c>
      <c r="EO94" s="4"/>
      <c r="EP94" s="4"/>
      <c r="EQ94" s="3" t="s">
        <v>180</v>
      </c>
      <c r="ER94" s="4" t="s">
        <v>164</v>
      </c>
      <c r="ES94" s="4" t="s">
        <v>165</v>
      </c>
      <c r="ET94" s="3">
        <f t="shared" si="27"/>
        <v>0</v>
      </c>
      <c r="EU94" s="4" t="s">
        <v>162</v>
      </c>
      <c r="EV94" s="4"/>
      <c r="EW94" s="4"/>
      <c r="EX94" s="4"/>
      <c r="EY94" s="4" t="s">
        <v>166</v>
      </c>
      <c r="EZ94" s="4"/>
      <c r="FA94" s="4"/>
      <c r="FB94" s="4"/>
      <c r="FC94" s="4"/>
      <c r="FD94" s="4"/>
      <c r="FE94" s="4"/>
      <c r="FF94" s="4"/>
      <c r="FG94" s="4"/>
      <c r="FH94" s="4"/>
      <c r="FI94" s="4">
        <v>0.9375</v>
      </c>
      <c r="FJ94" s="4">
        <v>7.7</v>
      </c>
      <c r="FK94" s="4">
        <v>76.692499999999995</v>
      </c>
    </row>
    <row r="95" spans="1:167" x14ac:dyDescent="0.25">
      <c r="A95" s="13">
        <v>26203</v>
      </c>
      <c r="B95" s="13" t="s">
        <v>268</v>
      </c>
      <c r="C95" s="4" t="s">
        <v>269</v>
      </c>
      <c r="D95" s="4" t="s">
        <v>270</v>
      </c>
      <c r="E95" s="1" t="s">
        <v>841</v>
      </c>
      <c r="F95" s="1"/>
      <c r="G95" s="1"/>
      <c r="H95" s="1" t="s">
        <v>825</v>
      </c>
      <c r="I95" s="1" t="s">
        <v>854</v>
      </c>
      <c r="J95" s="9" t="s">
        <v>859</v>
      </c>
      <c r="K95" s="9" t="s">
        <v>847</v>
      </c>
      <c r="L95" s="10">
        <v>527015.62</v>
      </c>
      <c r="M95" s="10">
        <v>5111593.8499999996</v>
      </c>
      <c r="N95" s="15" t="s">
        <v>831</v>
      </c>
      <c r="O95" s="15" t="s">
        <v>831</v>
      </c>
      <c r="P95" s="4">
        <v>231.75</v>
      </c>
      <c r="Q95" s="4">
        <v>1.8333330000000001</v>
      </c>
      <c r="R95" s="3">
        <v>467.5</v>
      </c>
      <c r="S95" s="4">
        <v>0</v>
      </c>
      <c r="T95" s="4">
        <v>1.3741669999999999</v>
      </c>
      <c r="U95" s="4">
        <v>7.4166670000000003</v>
      </c>
      <c r="V95" s="4">
        <v>245.33333300000001</v>
      </c>
      <c r="W95" s="4"/>
      <c r="X95" s="4">
        <v>29.4</v>
      </c>
      <c r="Y95" s="4">
        <v>211.11666700000001</v>
      </c>
      <c r="Z95" s="4">
        <v>1.025E-2</v>
      </c>
      <c r="AA95" s="3">
        <f t="shared" si="25"/>
        <v>1.3178425000000001E-2</v>
      </c>
      <c r="AB95" s="4">
        <v>0.17566699999999999</v>
      </c>
      <c r="AC95" s="4">
        <v>0.17050000000000001</v>
      </c>
      <c r="AD95" s="3">
        <f t="shared" si="26"/>
        <v>0.75507630000000014</v>
      </c>
      <c r="AE95" s="4">
        <f t="shared" si="36"/>
        <v>7.4999999999999997E-3</v>
      </c>
      <c r="AF95" s="3">
        <f t="shared" si="34"/>
        <v>2.4642749999999998E-2</v>
      </c>
      <c r="AG95" s="4">
        <v>0.35283300000000001</v>
      </c>
      <c r="AH95" s="3">
        <f t="shared" si="30"/>
        <v>5.0000000000000001E-3</v>
      </c>
      <c r="AI95" s="4"/>
      <c r="AJ95" s="4">
        <v>0.52849999999999997</v>
      </c>
      <c r="AK95" s="3" t="s">
        <v>156</v>
      </c>
      <c r="AL95" s="4">
        <v>2.7633329999999998</v>
      </c>
      <c r="AM95" s="4"/>
      <c r="AN95" s="4"/>
      <c r="AO95" s="4" t="s">
        <v>179</v>
      </c>
      <c r="AP95" s="4">
        <v>291.17500000000001</v>
      </c>
      <c r="AQ95" s="4">
        <v>51.024999999999999</v>
      </c>
      <c r="AR95" s="4" t="s">
        <v>157</v>
      </c>
      <c r="AS95" s="3">
        <v>2.9249999999999998</v>
      </c>
      <c r="AT95" s="4">
        <v>19.837499999999999</v>
      </c>
      <c r="AU95" s="4">
        <v>5.9972500000000002</v>
      </c>
      <c r="AV95" s="4"/>
      <c r="AW95" s="3">
        <v>2.375</v>
      </c>
      <c r="AX95" s="4"/>
      <c r="AY95" s="4"/>
      <c r="AZ95" s="4"/>
      <c r="BA95" s="3">
        <f t="shared" si="29"/>
        <v>0.5</v>
      </c>
      <c r="BB95" s="4"/>
      <c r="BC95" s="4">
        <v>0.16</v>
      </c>
      <c r="BD95" s="4"/>
      <c r="BE95" s="4"/>
      <c r="BF95" s="4"/>
      <c r="BG95" s="4"/>
      <c r="BH95" s="4"/>
      <c r="BI95" s="4"/>
      <c r="BJ95" s="12">
        <v>12770</v>
      </c>
      <c r="BK95" s="4"/>
      <c r="BL95" s="3">
        <v>0.13250000000000001</v>
      </c>
      <c r="BM95" s="4"/>
      <c r="BN95" s="4">
        <v>1.625</v>
      </c>
      <c r="BO95" s="4"/>
      <c r="BP95" s="4">
        <v>27.25</v>
      </c>
      <c r="BQ95" s="4"/>
      <c r="BR95" s="4" t="s">
        <v>157</v>
      </c>
      <c r="BS95" s="4"/>
      <c r="BT95" s="3">
        <v>2.4775</v>
      </c>
      <c r="BU95" s="4"/>
      <c r="BV95" s="4"/>
      <c r="BW95" s="4"/>
      <c r="BX95" s="4"/>
      <c r="BY95" s="4"/>
      <c r="BZ95" s="4" t="s">
        <v>169</v>
      </c>
      <c r="CA95" s="4"/>
      <c r="CB95" s="3">
        <v>0.25374999999999998</v>
      </c>
      <c r="CC95" s="4"/>
      <c r="CD95" s="4">
        <v>12.875</v>
      </c>
      <c r="CE95" s="4">
        <v>15.375</v>
      </c>
      <c r="CF95" s="4" t="s">
        <v>157</v>
      </c>
      <c r="CG95" s="4"/>
      <c r="CH95" s="4"/>
      <c r="CI95" s="4" t="s">
        <v>157</v>
      </c>
      <c r="CJ95" s="4"/>
      <c r="CK95" s="4" t="s">
        <v>157</v>
      </c>
      <c r="CL95" s="12">
        <v>1495</v>
      </c>
      <c r="CM95" s="4" t="s">
        <v>160</v>
      </c>
      <c r="CN95" s="4" t="s">
        <v>161</v>
      </c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 t="s">
        <v>162</v>
      </c>
      <c r="DL95" s="4"/>
      <c r="DM95" s="4"/>
      <c r="DN95" s="4"/>
      <c r="DO95" s="4"/>
      <c r="DP95" s="4"/>
      <c r="DQ95" s="4"/>
      <c r="DR95" s="3" t="s">
        <v>163</v>
      </c>
      <c r="DS95" s="4" t="s">
        <v>164</v>
      </c>
      <c r="DT95" s="3">
        <v>0</v>
      </c>
      <c r="DU95" s="3" t="s">
        <v>156</v>
      </c>
      <c r="DV95" s="3" t="s">
        <v>155</v>
      </c>
      <c r="DW95" s="4"/>
      <c r="DX95" s="4"/>
      <c r="DY95" s="4"/>
      <c r="DZ95" s="4"/>
      <c r="EA95" s="4"/>
      <c r="EB95" s="4"/>
      <c r="EC95" s="4"/>
      <c r="ED95" s="4"/>
      <c r="EE95" s="3" t="s">
        <v>154</v>
      </c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 t="s">
        <v>164</v>
      </c>
      <c r="ES95" s="4" t="s">
        <v>165</v>
      </c>
      <c r="ET95" s="3">
        <f t="shared" si="27"/>
        <v>0</v>
      </c>
      <c r="EU95" s="4" t="s">
        <v>162</v>
      </c>
      <c r="EV95" s="4"/>
      <c r="EW95" s="4"/>
      <c r="EX95" s="4"/>
      <c r="EY95" s="4" t="s">
        <v>166</v>
      </c>
      <c r="EZ95" s="4"/>
      <c r="FA95" s="4"/>
      <c r="FB95" s="4"/>
      <c r="FC95" s="4"/>
      <c r="FD95" s="3" t="s">
        <v>163</v>
      </c>
      <c r="FE95" s="3" t="s">
        <v>163</v>
      </c>
      <c r="FF95" s="3" t="s">
        <v>163</v>
      </c>
      <c r="FG95" s="3" t="s">
        <v>163</v>
      </c>
      <c r="FH95" s="4"/>
      <c r="FI95" s="4" t="s">
        <v>181</v>
      </c>
      <c r="FJ95" s="4">
        <v>8.0666670000000007</v>
      </c>
      <c r="FK95" s="4">
        <v>75.468000000000004</v>
      </c>
    </row>
    <row r="96" spans="1:167" x14ac:dyDescent="0.25">
      <c r="A96" s="13">
        <v>26204</v>
      </c>
      <c r="B96" s="13" t="s">
        <v>271</v>
      </c>
      <c r="C96" s="4" t="s">
        <v>269</v>
      </c>
      <c r="D96" s="4" t="s">
        <v>270</v>
      </c>
      <c r="E96" s="1" t="s">
        <v>841</v>
      </c>
      <c r="F96" s="1"/>
      <c r="G96" s="1" t="s">
        <v>831</v>
      </c>
      <c r="H96" s="1" t="s">
        <v>825</v>
      </c>
      <c r="I96" s="1" t="s">
        <v>854</v>
      </c>
      <c r="J96" s="9" t="s">
        <v>859</v>
      </c>
      <c r="K96" s="9" t="s">
        <v>847</v>
      </c>
      <c r="L96" s="10">
        <v>527017.81000000006</v>
      </c>
      <c r="M96" s="10">
        <v>5111584.5999999996</v>
      </c>
      <c r="N96" s="15" t="s">
        <v>831</v>
      </c>
      <c r="O96" s="15" t="s">
        <v>831</v>
      </c>
      <c r="P96" s="4">
        <v>252.8</v>
      </c>
      <c r="Q96" s="4">
        <v>3</v>
      </c>
      <c r="R96" s="3">
        <v>590.16666699999996</v>
      </c>
      <c r="S96" s="4">
        <v>0</v>
      </c>
      <c r="T96" s="4">
        <v>1.2191669999999999</v>
      </c>
      <c r="U96" s="4">
        <v>7.5</v>
      </c>
      <c r="V96" s="4">
        <v>220.33333300000001</v>
      </c>
      <c r="W96" s="4"/>
      <c r="X96" s="4">
        <v>12.7</v>
      </c>
      <c r="Y96" s="4">
        <v>292.21666699999997</v>
      </c>
      <c r="Z96" s="4">
        <v>2.5499999999999998E-2</v>
      </c>
      <c r="AA96" s="3">
        <f t="shared" si="25"/>
        <v>3.2785349999999998E-2</v>
      </c>
      <c r="AB96" s="4">
        <v>4.9578329999999999</v>
      </c>
      <c r="AC96" s="4">
        <v>4.9333330000000002</v>
      </c>
      <c r="AD96" s="3">
        <f t="shared" si="26"/>
        <v>21.847758523800003</v>
      </c>
      <c r="AE96" s="4">
        <f t="shared" si="36"/>
        <v>7.4999999999999997E-3</v>
      </c>
      <c r="AF96" s="3">
        <f t="shared" si="34"/>
        <v>2.4642749999999998E-2</v>
      </c>
      <c r="AG96" s="4">
        <v>0.94216699999999998</v>
      </c>
      <c r="AH96" s="3">
        <f t="shared" si="30"/>
        <v>5.0000000000000001E-3</v>
      </c>
      <c r="AI96" s="4"/>
      <c r="AJ96" s="4">
        <v>5.9</v>
      </c>
      <c r="AK96" s="3">
        <v>1.9167E-2</v>
      </c>
      <c r="AL96" s="4">
        <v>3.3866670000000001</v>
      </c>
      <c r="AM96" s="4"/>
      <c r="AN96" s="4"/>
      <c r="AO96" s="4">
        <v>0.15625</v>
      </c>
      <c r="AP96" s="4">
        <v>327</v>
      </c>
      <c r="AQ96" s="4">
        <v>81.5</v>
      </c>
      <c r="AR96" s="4" t="s">
        <v>157</v>
      </c>
      <c r="AS96" s="3">
        <v>35.5</v>
      </c>
      <c r="AT96" s="4">
        <v>25.512499999999999</v>
      </c>
      <c r="AU96" s="4">
        <v>7.4997499999999997</v>
      </c>
      <c r="AV96" s="4"/>
      <c r="AW96" s="3">
        <v>11.25</v>
      </c>
      <c r="AX96" s="4"/>
      <c r="AY96" s="4"/>
      <c r="AZ96" s="4"/>
      <c r="BA96" s="3">
        <f t="shared" si="29"/>
        <v>0.5</v>
      </c>
      <c r="BB96" s="4"/>
      <c r="BC96" s="4">
        <v>0.115</v>
      </c>
      <c r="BD96" s="4"/>
      <c r="BE96" s="4"/>
      <c r="BF96" s="4"/>
      <c r="BG96" s="4"/>
      <c r="BH96" s="4"/>
      <c r="BI96" s="4"/>
      <c r="BJ96" s="4">
        <v>392.5</v>
      </c>
      <c r="BK96" s="4"/>
      <c r="BL96" s="3">
        <f t="shared" ref="BL96:BL113" si="37">0.5*0.01</f>
        <v>5.0000000000000001E-3</v>
      </c>
      <c r="BM96" s="4"/>
      <c r="BN96" s="4" t="s">
        <v>157</v>
      </c>
      <c r="BO96" s="4"/>
      <c r="BP96" s="4">
        <v>3</v>
      </c>
      <c r="BQ96" s="4"/>
      <c r="BR96" s="4" t="s">
        <v>157</v>
      </c>
      <c r="BS96" s="4"/>
      <c r="BT96" s="3">
        <f t="shared" ref="BT96:BT105" si="38">0.5*0.01</f>
        <v>5.0000000000000001E-3</v>
      </c>
      <c r="BU96" s="4"/>
      <c r="BV96" s="4"/>
      <c r="BW96" s="4"/>
      <c r="BX96" s="4"/>
      <c r="BY96" s="4"/>
      <c r="BZ96" s="4" t="s">
        <v>169</v>
      </c>
      <c r="CA96" s="4"/>
      <c r="CB96" s="3">
        <f t="shared" ref="CB96:CB120" si="39">0.5*0.01</f>
        <v>5.0000000000000001E-3</v>
      </c>
      <c r="CC96" s="4"/>
      <c r="CD96" s="4" t="s">
        <v>157</v>
      </c>
      <c r="CE96" s="4" t="s">
        <v>157</v>
      </c>
      <c r="CF96" s="4" t="s">
        <v>157</v>
      </c>
      <c r="CG96" s="4"/>
      <c r="CH96" s="4"/>
      <c r="CI96" s="4" t="s">
        <v>157</v>
      </c>
      <c r="CJ96" s="4"/>
      <c r="CK96" s="4" t="s">
        <v>157</v>
      </c>
      <c r="CL96" s="11">
        <v>1413.333333</v>
      </c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3">
        <v>5.4999999999999997E-3</v>
      </c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3" t="s">
        <v>180</v>
      </c>
      <c r="EO96" s="4"/>
      <c r="EP96" s="4"/>
      <c r="EQ96" s="3" t="s">
        <v>180</v>
      </c>
      <c r="ER96" s="4" t="s">
        <v>164</v>
      </c>
      <c r="ES96" s="4" t="s">
        <v>165</v>
      </c>
      <c r="ET96" s="3">
        <f t="shared" si="27"/>
        <v>0</v>
      </c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>
        <v>0.651667</v>
      </c>
      <c r="FJ96" s="4">
        <v>8.266667</v>
      </c>
      <c r="FK96" s="4">
        <v>77.334000000000003</v>
      </c>
    </row>
    <row r="97" spans="1:167" x14ac:dyDescent="0.25">
      <c r="A97" s="13">
        <v>26231</v>
      </c>
      <c r="B97" s="13" t="s">
        <v>272</v>
      </c>
      <c r="C97" s="4" t="s">
        <v>273</v>
      </c>
      <c r="D97" s="4" t="s">
        <v>273</v>
      </c>
      <c r="E97" s="1" t="s">
        <v>841</v>
      </c>
      <c r="F97" s="1"/>
      <c r="G97" s="1"/>
      <c r="H97" s="1" t="s">
        <v>825</v>
      </c>
      <c r="I97" s="1" t="s">
        <v>854</v>
      </c>
      <c r="J97" s="9" t="s">
        <v>859</v>
      </c>
      <c r="K97" s="9" t="s">
        <v>847</v>
      </c>
      <c r="L97" s="10">
        <v>545215.52</v>
      </c>
      <c r="M97" s="10">
        <v>5097971.1100000003</v>
      </c>
      <c r="N97" s="15" t="s">
        <v>831</v>
      </c>
      <c r="O97" s="15" t="s">
        <v>831</v>
      </c>
      <c r="P97" s="4">
        <v>107.58499999999999</v>
      </c>
      <c r="Q97" s="4">
        <v>12.333333</v>
      </c>
      <c r="R97" s="3">
        <v>370.33333299999998</v>
      </c>
      <c r="S97" s="4">
        <v>0</v>
      </c>
      <c r="T97" s="4">
        <v>7.0175000000000001</v>
      </c>
      <c r="U97" s="4">
        <v>7.1666670000000003</v>
      </c>
      <c r="V97" s="4">
        <v>237</v>
      </c>
      <c r="W97" s="4"/>
      <c r="X97" s="4">
        <v>14</v>
      </c>
      <c r="Y97" s="4">
        <v>150.11666700000001</v>
      </c>
      <c r="Z97" s="4">
        <v>2.3333E-2</v>
      </c>
      <c r="AA97" s="3">
        <f t="shared" si="25"/>
        <v>2.9999238100000002E-2</v>
      </c>
      <c r="AB97" s="4">
        <v>0.80400000000000005</v>
      </c>
      <c r="AC97" s="4">
        <v>0.78741700000000003</v>
      </c>
      <c r="AD97" s="3">
        <f t="shared" si="26"/>
        <v>3.4871549262000006</v>
      </c>
      <c r="AE97" s="4">
        <f t="shared" si="36"/>
        <v>7.4999999999999997E-3</v>
      </c>
      <c r="AF97" s="3">
        <f t="shared" si="34"/>
        <v>2.4642749999999998E-2</v>
      </c>
      <c r="AG97" s="4">
        <v>0.67649999999999999</v>
      </c>
      <c r="AH97" s="3">
        <f t="shared" si="30"/>
        <v>5.0000000000000001E-3</v>
      </c>
      <c r="AI97" s="4"/>
      <c r="AJ97" s="4">
        <v>1.4804999999999999</v>
      </c>
      <c r="AK97" s="3" t="s">
        <v>156</v>
      </c>
      <c r="AL97" s="4">
        <v>4.0116670000000001</v>
      </c>
      <c r="AM97" s="4"/>
      <c r="AN97" s="4"/>
      <c r="AO97" s="4"/>
      <c r="AP97" s="4">
        <v>105.60250000000001</v>
      </c>
      <c r="AQ97" s="4">
        <v>36.625</v>
      </c>
      <c r="AR97" s="4" t="s">
        <v>157</v>
      </c>
      <c r="AS97" s="3">
        <v>8.4</v>
      </c>
      <c r="AT97" s="4">
        <v>10.079499999999999</v>
      </c>
      <c r="AU97" s="4">
        <v>6.5907499999999999</v>
      </c>
      <c r="AV97" s="4"/>
      <c r="AW97" s="3">
        <v>12.5</v>
      </c>
      <c r="AX97" s="4"/>
      <c r="AY97" s="4"/>
      <c r="AZ97" s="4"/>
      <c r="BA97" s="3">
        <f t="shared" si="29"/>
        <v>0.5</v>
      </c>
      <c r="BB97" s="4"/>
      <c r="BC97" s="4">
        <v>0.22750000000000001</v>
      </c>
      <c r="BD97" s="4"/>
      <c r="BE97" s="4"/>
      <c r="BF97" s="4"/>
      <c r="BG97" s="4"/>
      <c r="BH97" s="4"/>
      <c r="BI97" s="4"/>
      <c r="BJ97" s="4">
        <v>300</v>
      </c>
      <c r="BK97" s="4"/>
      <c r="BL97" s="3">
        <f t="shared" si="37"/>
        <v>5.0000000000000001E-3</v>
      </c>
      <c r="BM97" s="4"/>
      <c r="BN97" s="4" t="s">
        <v>157</v>
      </c>
      <c r="BO97" s="4"/>
      <c r="BP97" s="4">
        <v>156.75</v>
      </c>
      <c r="BQ97" s="4"/>
      <c r="BR97" s="4">
        <v>3.125</v>
      </c>
      <c r="BS97" s="4"/>
      <c r="BT97" s="3">
        <f t="shared" si="38"/>
        <v>5.0000000000000001E-3</v>
      </c>
      <c r="BU97" s="4"/>
      <c r="BV97" s="4"/>
      <c r="BW97" s="4"/>
      <c r="BX97" s="4"/>
      <c r="BY97" s="4"/>
      <c r="BZ97" s="4" t="s">
        <v>169</v>
      </c>
      <c r="CA97" s="4"/>
      <c r="CB97" s="3">
        <f t="shared" si="39"/>
        <v>5.0000000000000001E-3</v>
      </c>
      <c r="CC97" s="4"/>
      <c r="CD97" s="4">
        <v>25.375</v>
      </c>
      <c r="CE97" s="4">
        <v>55.25</v>
      </c>
      <c r="CF97" s="4" t="s">
        <v>157</v>
      </c>
      <c r="CG97" s="4"/>
      <c r="CH97" s="4"/>
      <c r="CI97" s="4" t="s">
        <v>157</v>
      </c>
      <c r="CJ97" s="4"/>
      <c r="CK97" s="4" t="s">
        <v>157</v>
      </c>
      <c r="CL97" s="4">
        <v>33.333333000000003</v>
      </c>
      <c r="CM97" s="4" t="s">
        <v>160</v>
      </c>
      <c r="CN97" s="4" t="s">
        <v>161</v>
      </c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 t="s">
        <v>162</v>
      </c>
      <c r="DL97" s="4"/>
      <c r="DM97" s="4"/>
      <c r="DN97" s="4"/>
      <c r="DO97" s="4"/>
      <c r="DP97" s="4"/>
      <c r="DQ97" s="4"/>
      <c r="DR97" s="3" t="s">
        <v>163</v>
      </c>
      <c r="DS97" s="4" t="s">
        <v>164</v>
      </c>
      <c r="DT97" s="3">
        <v>0</v>
      </c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 t="s">
        <v>164</v>
      </c>
      <c r="ES97" s="4" t="s">
        <v>165</v>
      </c>
      <c r="ET97" s="3">
        <f t="shared" si="27"/>
        <v>0</v>
      </c>
      <c r="EU97" s="4" t="s">
        <v>162</v>
      </c>
      <c r="EV97" s="4"/>
      <c r="EW97" s="4"/>
      <c r="EX97" s="4"/>
      <c r="EY97" s="4" t="s">
        <v>166</v>
      </c>
      <c r="EZ97" s="4"/>
      <c r="FA97" s="4"/>
      <c r="FB97" s="4"/>
      <c r="FC97" s="4"/>
      <c r="FD97" s="3" t="s">
        <v>163</v>
      </c>
      <c r="FE97" s="3" t="s">
        <v>163</v>
      </c>
      <c r="FF97" s="3" t="s">
        <v>163</v>
      </c>
      <c r="FG97" s="3" t="s">
        <v>163</v>
      </c>
      <c r="FH97" s="4"/>
      <c r="FI97" s="4" t="s">
        <v>181</v>
      </c>
      <c r="FJ97" s="4">
        <v>8.1166669999999996</v>
      </c>
      <c r="FK97" s="4">
        <v>78.819999999999993</v>
      </c>
    </row>
    <row r="98" spans="1:167" x14ac:dyDescent="0.25">
      <c r="A98" s="13">
        <v>26232</v>
      </c>
      <c r="B98" s="13" t="s">
        <v>567</v>
      </c>
      <c r="C98" s="4" t="s">
        <v>568</v>
      </c>
      <c r="D98" s="4" t="s">
        <v>273</v>
      </c>
      <c r="E98" s="1" t="s">
        <v>830</v>
      </c>
      <c r="F98" s="1"/>
      <c r="G98" s="1"/>
      <c r="H98" s="1" t="s">
        <v>825</v>
      </c>
      <c r="I98" s="1" t="s">
        <v>854</v>
      </c>
      <c r="J98" s="9" t="s">
        <v>859</v>
      </c>
      <c r="K98" s="9" t="s">
        <v>847</v>
      </c>
      <c r="L98" s="10">
        <v>543156.12</v>
      </c>
      <c r="M98" s="10">
        <v>5101800.16</v>
      </c>
      <c r="N98" s="15" t="s">
        <v>831</v>
      </c>
      <c r="O98" s="15" t="s">
        <v>831</v>
      </c>
      <c r="P98" s="4">
        <v>224.23333299999999</v>
      </c>
      <c r="Q98" s="4">
        <v>2.1666669999999999</v>
      </c>
      <c r="R98" s="3">
        <v>511.5</v>
      </c>
      <c r="S98" s="4">
        <v>0</v>
      </c>
      <c r="T98" s="4">
        <v>0.27416699999999999</v>
      </c>
      <c r="U98" s="4">
        <v>7.6</v>
      </c>
      <c r="V98" s="4">
        <v>218.83333300000001</v>
      </c>
      <c r="W98" s="4"/>
      <c r="X98" s="4">
        <v>12.883333</v>
      </c>
      <c r="Y98" s="4">
        <v>229.9</v>
      </c>
      <c r="Z98" s="4">
        <v>5.4833E-2</v>
      </c>
      <c r="AA98" s="3">
        <f t="shared" si="25"/>
        <v>7.0498788100000001E-2</v>
      </c>
      <c r="AB98" s="4">
        <v>1.7908329999999999</v>
      </c>
      <c r="AC98" s="4">
        <v>1.733333</v>
      </c>
      <c r="AD98" s="3">
        <f t="shared" si="26"/>
        <v>7.6762385238000004</v>
      </c>
      <c r="AE98" s="4">
        <f t="shared" si="36"/>
        <v>7.4999999999999997E-3</v>
      </c>
      <c r="AF98" s="3">
        <f t="shared" si="34"/>
        <v>2.4642749999999998E-2</v>
      </c>
      <c r="AG98" s="4">
        <v>0.75083299999999997</v>
      </c>
      <c r="AH98" s="3">
        <f t="shared" si="30"/>
        <v>5.0000000000000001E-3</v>
      </c>
      <c r="AI98" s="4"/>
      <c r="AJ98" s="4">
        <v>2.5416669999999999</v>
      </c>
      <c r="AK98" s="3" t="s">
        <v>156</v>
      </c>
      <c r="AL98" s="4">
        <v>3.105</v>
      </c>
      <c r="AM98" s="4"/>
      <c r="AN98" s="4"/>
      <c r="AO98" s="4" t="s">
        <v>179</v>
      </c>
      <c r="AP98" s="4">
        <v>287.05</v>
      </c>
      <c r="AQ98" s="4">
        <v>63.625</v>
      </c>
      <c r="AR98" s="4" t="s">
        <v>157</v>
      </c>
      <c r="AS98" s="3">
        <v>5.55</v>
      </c>
      <c r="AT98" s="4">
        <v>18.3125</v>
      </c>
      <c r="AU98" s="4">
        <v>21.232500000000002</v>
      </c>
      <c r="AV98" s="4"/>
      <c r="AW98" s="3">
        <v>12.2</v>
      </c>
      <c r="AX98" s="4"/>
      <c r="AY98" s="4"/>
      <c r="AZ98" s="4"/>
      <c r="BA98" s="3">
        <f t="shared" si="29"/>
        <v>0.5</v>
      </c>
      <c r="BB98" s="4"/>
      <c r="BC98" s="4" t="s">
        <v>159</v>
      </c>
      <c r="BD98" s="4"/>
      <c r="BE98" s="4"/>
      <c r="BF98" s="4"/>
      <c r="BG98" s="4"/>
      <c r="BH98" s="4"/>
      <c r="BI98" s="4"/>
      <c r="BJ98" s="4" t="s">
        <v>157</v>
      </c>
      <c r="BK98" s="4"/>
      <c r="BL98" s="3">
        <f t="shared" si="37"/>
        <v>5.0000000000000001E-3</v>
      </c>
      <c r="BM98" s="4"/>
      <c r="BN98" s="4" t="s">
        <v>157</v>
      </c>
      <c r="BO98" s="4"/>
      <c r="BP98" s="4">
        <v>1.875</v>
      </c>
      <c r="BQ98" s="4"/>
      <c r="BR98" s="4" t="s">
        <v>157</v>
      </c>
      <c r="BS98" s="4"/>
      <c r="BT98" s="3">
        <f t="shared" si="38"/>
        <v>5.0000000000000001E-3</v>
      </c>
      <c r="BU98" s="4"/>
      <c r="BV98" s="4"/>
      <c r="BW98" s="4"/>
      <c r="BX98" s="4"/>
      <c r="BY98" s="4"/>
      <c r="BZ98" s="4" t="s">
        <v>169</v>
      </c>
      <c r="CA98" s="4"/>
      <c r="CB98" s="3">
        <f t="shared" si="39"/>
        <v>5.0000000000000001E-3</v>
      </c>
      <c r="CC98" s="4"/>
      <c r="CD98" s="4">
        <v>50.25</v>
      </c>
      <c r="CE98" s="4">
        <v>8</v>
      </c>
      <c r="CF98" s="4" t="s">
        <v>157</v>
      </c>
      <c r="CG98" s="4"/>
      <c r="CH98" s="4"/>
      <c r="CI98" s="4" t="s">
        <v>157</v>
      </c>
      <c r="CJ98" s="4"/>
      <c r="CK98" s="4" t="s">
        <v>157</v>
      </c>
      <c r="CL98" s="4">
        <v>33.333333000000003</v>
      </c>
      <c r="CM98" s="4" t="s">
        <v>160</v>
      </c>
      <c r="CN98" s="4" t="s">
        <v>161</v>
      </c>
      <c r="CO98" s="4"/>
      <c r="CP98" s="4"/>
      <c r="CQ98" s="4"/>
      <c r="CR98" s="4"/>
      <c r="CS98" s="4"/>
      <c r="CT98" s="4"/>
      <c r="CU98" s="4"/>
      <c r="CV98" s="4"/>
      <c r="CW98" s="3" t="s">
        <v>180</v>
      </c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 t="s">
        <v>162</v>
      </c>
      <c r="DL98" s="4"/>
      <c r="DM98" s="4"/>
      <c r="DN98" s="4"/>
      <c r="DO98" s="4"/>
      <c r="DP98" s="4"/>
      <c r="DQ98" s="4"/>
      <c r="DR98" s="4"/>
      <c r="DS98" s="4" t="s">
        <v>164</v>
      </c>
      <c r="DT98" s="4"/>
      <c r="DU98" s="3" t="s">
        <v>156</v>
      </c>
      <c r="DV98" s="3" t="s">
        <v>155</v>
      </c>
      <c r="DW98" s="4"/>
      <c r="DX98" s="4"/>
      <c r="DY98" s="4"/>
      <c r="DZ98" s="4"/>
      <c r="EA98" s="4"/>
      <c r="EB98" s="4"/>
      <c r="EC98" s="4"/>
      <c r="ED98" s="4"/>
      <c r="EE98" s="3" t="s">
        <v>154</v>
      </c>
      <c r="EF98" s="4"/>
      <c r="EG98" s="4"/>
      <c r="EH98" s="4"/>
      <c r="EI98" s="4"/>
      <c r="EJ98" s="4"/>
      <c r="EK98" s="4"/>
      <c r="EL98" s="4"/>
      <c r="EM98" s="4"/>
      <c r="EN98" s="3" t="s">
        <v>180</v>
      </c>
      <c r="EO98" s="4"/>
      <c r="EP98" s="4"/>
      <c r="EQ98" s="3" t="s">
        <v>180</v>
      </c>
      <c r="ER98" s="4" t="s">
        <v>164</v>
      </c>
      <c r="ES98" s="4" t="s">
        <v>165</v>
      </c>
      <c r="ET98" s="3">
        <f t="shared" si="27"/>
        <v>0</v>
      </c>
      <c r="EU98" s="4" t="s">
        <v>162</v>
      </c>
      <c r="EV98" s="4"/>
      <c r="EW98" s="4"/>
      <c r="EX98" s="4"/>
      <c r="EY98" s="4" t="s">
        <v>166</v>
      </c>
      <c r="EZ98" s="4"/>
      <c r="FA98" s="4"/>
      <c r="FB98" s="4"/>
      <c r="FC98" s="4"/>
      <c r="FD98" s="4"/>
      <c r="FE98" s="4"/>
      <c r="FF98" s="4"/>
      <c r="FG98" s="4"/>
      <c r="FH98" s="4"/>
      <c r="FI98" s="4">
        <v>0.58333299999999999</v>
      </c>
      <c r="FJ98" s="4">
        <v>8.6333330000000004</v>
      </c>
      <c r="FK98" s="4">
        <v>81.841667000000001</v>
      </c>
    </row>
    <row r="99" spans="1:167" x14ac:dyDescent="0.25">
      <c r="A99" s="13">
        <v>26240</v>
      </c>
      <c r="B99" s="13" t="s">
        <v>569</v>
      </c>
      <c r="C99" s="4" t="s">
        <v>570</v>
      </c>
      <c r="D99" s="4"/>
      <c r="E99" s="1" t="s">
        <v>830</v>
      </c>
      <c r="F99" s="1"/>
      <c r="G99" s="1"/>
      <c r="H99" s="1" t="s">
        <v>825</v>
      </c>
      <c r="I99" s="1" t="s">
        <v>854</v>
      </c>
      <c r="J99" s="9" t="s">
        <v>859</v>
      </c>
      <c r="K99" s="9" t="s">
        <v>847</v>
      </c>
      <c r="L99" s="10">
        <v>534002.09</v>
      </c>
      <c r="M99" s="10">
        <v>5106731.9800000004</v>
      </c>
      <c r="N99" s="15" t="s">
        <v>831</v>
      </c>
      <c r="O99" s="15"/>
      <c r="P99" s="4">
        <v>256.85000000000002</v>
      </c>
      <c r="Q99" s="4">
        <v>1.75</v>
      </c>
      <c r="R99" s="3">
        <v>457.5</v>
      </c>
      <c r="S99" s="4">
        <v>0</v>
      </c>
      <c r="T99" s="4">
        <v>1.0375000000000001</v>
      </c>
      <c r="U99" s="4">
        <v>7.7</v>
      </c>
      <c r="V99" s="4">
        <v>204.5</v>
      </c>
      <c r="W99" s="4"/>
      <c r="X99" s="4">
        <v>12.475</v>
      </c>
      <c r="Y99" s="4">
        <v>217.22499999999999</v>
      </c>
      <c r="Z99" s="4">
        <v>1.0874999999999999E-2</v>
      </c>
      <c r="AA99" s="3">
        <f t="shared" si="25"/>
        <v>1.3981987499999999E-2</v>
      </c>
      <c r="AB99" s="4">
        <v>0.29225000000000001</v>
      </c>
      <c r="AC99" s="4">
        <v>0.28249999999999997</v>
      </c>
      <c r="AD99" s="3">
        <f t="shared" si="26"/>
        <v>1.2510794999999999</v>
      </c>
      <c r="AE99" s="4">
        <f t="shared" si="36"/>
        <v>7.4999999999999997E-3</v>
      </c>
      <c r="AF99" s="3">
        <f t="shared" si="34"/>
        <v>2.4642749999999998E-2</v>
      </c>
      <c r="AG99" s="4">
        <v>0.39500000000000002</v>
      </c>
      <c r="AH99" s="3">
        <f t="shared" si="30"/>
        <v>5.0000000000000001E-3</v>
      </c>
      <c r="AI99" s="4"/>
      <c r="AJ99" s="4">
        <v>0.68725000000000003</v>
      </c>
      <c r="AK99" s="3" t="s">
        <v>156</v>
      </c>
      <c r="AL99" s="4">
        <v>1.1000000000000001</v>
      </c>
      <c r="AM99" s="4" t="s">
        <v>157</v>
      </c>
      <c r="AN99" s="4" t="s">
        <v>155</v>
      </c>
      <c r="AO99" s="4" t="s">
        <v>179</v>
      </c>
      <c r="AP99" s="4">
        <v>313.3</v>
      </c>
      <c r="AQ99" s="4">
        <v>55.1</v>
      </c>
      <c r="AR99" s="4" t="s">
        <v>157</v>
      </c>
      <c r="AS99" s="3">
        <v>5.375</v>
      </c>
      <c r="AT99" s="4">
        <v>19.387499999999999</v>
      </c>
      <c r="AU99" s="4">
        <v>6.3404999999999996</v>
      </c>
      <c r="AV99" s="4"/>
      <c r="AW99" s="3">
        <v>6.875</v>
      </c>
      <c r="AX99" s="4" t="s">
        <v>169</v>
      </c>
      <c r="AY99" s="4" t="s">
        <v>169</v>
      </c>
      <c r="AZ99" s="4" t="s">
        <v>157</v>
      </c>
      <c r="BA99" s="3">
        <f t="shared" si="29"/>
        <v>0.5</v>
      </c>
      <c r="BB99" s="4" t="s">
        <v>157</v>
      </c>
      <c r="BC99" s="4">
        <v>0.1125</v>
      </c>
      <c r="BD99" s="4" t="s">
        <v>159</v>
      </c>
      <c r="BE99" s="4"/>
      <c r="BF99" s="4"/>
      <c r="BG99" s="4"/>
      <c r="BH99" s="4"/>
      <c r="BI99" s="4">
        <v>15.25</v>
      </c>
      <c r="BJ99" s="4">
        <v>3</v>
      </c>
      <c r="BK99" s="4"/>
      <c r="BL99" s="3">
        <f t="shared" si="37"/>
        <v>5.0000000000000001E-3</v>
      </c>
      <c r="BM99" s="4" t="s">
        <v>155</v>
      </c>
      <c r="BN99" s="4" t="s">
        <v>157</v>
      </c>
      <c r="BO99" s="4">
        <v>8.875</v>
      </c>
      <c r="BP99" s="4">
        <v>7.375</v>
      </c>
      <c r="BQ99" s="4">
        <v>6.375</v>
      </c>
      <c r="BR99" s="4" t="s">
        <v>157</v>
      </c>
      <c r="BS99" s="4">
        <v>3.125</v>
      </c>
      <c r="BT99" s="3">
        <f t="shared" si="38"/>
        <v>5.0000000000000001E-3</v>
      </c>
      <c r="BU99" s="4" t="s">
        <v>159</v>
      </c>
      <c r="BV99" s="4"/>
      <c r="BW99" s="4">
        <v>1.625</v>
      </c>
      <c r="BX99" s="4">
        <v>1.8047500000000001</v>
      </c>
      <c r="BY99" s="4"/>
      <c r="BZ99" s="4" t="s">
        <v>169</v>
      </c>
      <c r="CA99" s="4">
        <v>35.75</v>
      </c>
      <c r="CB99" s="3">
        <f t="shared" si="39"/>
        <v>5.0000000000000001E-3</v>
      </c>
      <c r="CC99" s="4">
        <v>0.20374999999999999</v>
      </c>
      <c r="CD99" s="4">
        <v>65.25</v>
      </c>
      <c r="CE99" s="4">
        <v>40.25</v>
      </c>
      <c r="CF99" s="4">
        <v>70.375</v>
      </c>
      <c r="CG99" s="4" t="s">
        <v>157</v>
      </c>
      <c r="CH99" s="4"/>
      <c r="CI99" s="4" t="s">
        <v>157</v>
      </c>
      <c r="CJ99" s="4"/>
      <c r="CK99" s="4">
        <v>70.375</v>
      </c>
      <c r="CL99" s="4">
        <v>25</v>
      </c>
      <c r="CM99" s="4" t="s">
        <v>160</v>
      </c>
      <c r="CN99" s="4" t="s">
        <v>161</v>
      </c>
      <c r="CO99" s="4"/>
      <c r="CP99" s="4"/>
      <c r="CQ99" s="4"/>
      <c r="CR99" s="4"/>
      <c r="CS99" s="4"/>
      <c r="CT99" s="4"/>
      <c r="CU99" s="4" t="s">
        <v>170</v>
      </c>
      <c r="CV99" s="4"/>
      <c r="CW99" s="3" t="s">
        <v>180</v>
      </c>
      <c r="CX99" s="4"/>
      <c r="CY99" s="4"/>
      <c r="CZ99" s="4" t="s">
        <v>157</v>
      </c>
      <c r="DA99" s="4" t="s">
        <v>171</v>
      </c>
      <c r="DB99" s="4" t="s">
        <v>172</v>
      </c>
      <c r="DC99" s="4" t="s">
        <v>173</v>
      </c>
      <c r="DD99" s="4" t="s">
        <v>174</v>
      </c>
      <c r="DE99" s="4">
        <v>0.21</v>
      </c>
      <c r="DF99" s="4"/>
      <c r="DG99" s="4"/>
      <c r="DH99" s="4"/>
      <c r="DI99" s="4"/>
      <c r="DJ99" s="4"/>
      <c r="DK99" s="4" t="s">
        <v>162</v>
      </c>
      <c r="DL99" s="4"/>
      <c r="DM99" s="4"/>
      <c r="DN99" s="4"/>
      <c r="DO99" s="4" t="s">
        <v>175</v>
      </c>
      <c r="DP99" s="4"/>
      <c r="DQ99" s="4"/>
      <c r="DR99" s="4"/>
      <c r="DS99" s="4" t="s">
        <v>164</v>
      </c>
      <c r="DT99" s="4"/>
      <c r="DU99" s="3" t="s">
        <v>156</v>
      </c>
      <c r="DV99" s="3" t="s">
        <v>155</v>
      </c>
      <c r="DW99" s="4" t="s">
        <v>176</v>
      </c>
      <c r="DX99" s="4"/>
      <c r="DY99" s="4"/>
      <c r="DZ99" s="4"/>
      <c r="EA99" s="4"/>
      <c r="EB99" s="4"/>
      <c r="EC99" s="4"/>
      <c r="ED99" s="4"/>
      <c r="EE99" s="3" t="s">
        <v>154</v>
      </c>
      <c r="EF99" s="4"/>
      <c r="EG99" s="4"/>
      <c r="EH99" s="4"/>
      <c r="EI99" s="4"/>
      <c r="EJ99" s="4"/>
      <c r="EK99" s="4"/>
      <c r="EL99" s="4"/>
      <c r="EM99" s="4"/>
      <c r="EN99" s="3" t="s">
        <v>180</v>
      </c>
      <c r="EO99" s="4"/>
      <c r="EP99" s="4"/>
      <c r="EQ99" s="3" t="s">
        <v>180</v>
      </c>
      <c r="ER99" s="4" t="s">
        <v>164</v>
      </c>
      <c r="ES99" s="4" t="s">
        <v>165</v>
      </c>
      <c r="ET99" s="3">
        <f t="shared" si="27"/>
        <v>0</v>
      </c>
      <c r="EU99" s="4" t="s">
        <v>162</v>
      </c>
      <c r="EV99" s="4"/>
      <c r="EW99" s="4"/>
      <c r="EX99" s="4" t="s">
        <v>161</v>
      </c>
      <c r="EY99" s="4" t="s">
        <v>166</v>
      </c>
      <c r="EZ99" s="4"/>
      <c r="FA99" s="4" t="s">
        <v>157</v>
      </c>
      <c r="FB99" s="4"/>
      <c r="FC99" s="4"/>
      <c r="FD99" s="4"/>
      <c r="FE99" s="4"/>
      <c r="FF99" s="4"/>
      <c r="FG99" s="4"/>
      <c r="FH99" s="4"/>
      <c r="FI99" s="4" t="s">
        <v>181</v>
      </c>
      <c r="FJ99" s="4">
        <v>7.9249999999999998</v>
      </c>
      <c r="FK99" s="4">
        <v>74.394999999999996</v>
      </c>
    </row>
    <row r="100" spans="1:167" x14ac:dyDescent="0.25">
      <c r="A100" s="13">
        <v>26241</v>
      </c>
      <c r="B100" s="13" t="s">
        <v>571</v>
      </c>
      <c r="C100" s="4" t="s">
        <v>270</v>
      </c>
      <c r="D100" s="4" t="s">
        <v>270</v>
      </c>
      <c r="E100" s="1" t="s">
        <v>830</v>
      </c>
      <c r="F100" s="1"/>
      <c r="G100" s="1"/>
      <c r="H100" s="1" t="s">
        <v>825</v>
      </c>
      <c r="I100" s="1" t="s">
        <v>854</v>
      </c>
      <c r="J100" s="9" t="s">
        <v>859</v>
      </c>
      <c r="K100" s="9" t="s">
        <v>847</v>
      </c>
      <c r="L100" s="10">
        <v>525850.75</v>
      </c>
      <c r="M100" s="10">
        <v>5116077.87</v>
      </c>
      <c r="N100" s="15" t="s">
        <v>831</v>
      </c>
      <c r="O100" s="15" t="s">
        <v>831</v>
      </c>
      <c r="P100" s="4">
        <v>166.39</v>
      </c>
      <c r="Q100" s="4">
        <v>1.8333330000000001</v>
      </c>
      <c r="R100" s="3">
        <v>522.5</v>
      </c>
      <c r="S100" s="4">
        <v>0</v>
      </c>
      <c r="T100" s="4">
        <v>0.62333300000000003</v>
      </c>
      <c r="U100" s="4">
        <v>7.6</v>
      </c>
      <c r="V100" s="4">
        <v>228.83333300000001</v>
      </c>
      <c r="W100" s="4"/>
      <c r="X100" s="4">
        <v>12.533333000000001</v>
      </c>
      <c r="Y100" s="4">
        <v>239.433333</v>
      </c>
      <c r="Z100" s="4">
        <v>0.95916699999999999</v>
      </c>
      <c r="AA100" s="3">
        <f t="shared" si="25"/>
        <v>1.2332010119000001</v>
      </c>
      <c r="AB100" s="4">
        <v>5.8460000000000001</v>
      </c>
      <c r="AC100" s="4">
        <v>4.8833330000000004</v>
      </c>
      <c r="AD100" s="3">
        <f t="shared" si="26"/>
        <v>21.626328523800002</v>
      </c>
      <c r="AE100" s="4">
        <f t="shared" si="36"/>
        <v>7.4999999999999997E-3</v>
      </c>
      <c r="AF100" s="3">
        <f t="shared" si="34"/>
        <v>2.4642749999999998E-2</v>
      </c>
      <c r="AG100" s="4">
        <v>0.73233300000000001</v>
      </c>
      <c r="AH100" s="3">
        <f t="shared" si="30"/>
        <v>5.0000000000000001E-3</v>
      </c>
      <c r="AI100" s="4"/>
      <c r="AJ100" s="4">
        <v>5.7783329999999999</v>
      </c>
      <c r="AK100" s="3" t="s">
        <v>156</v>
      </c>
      <c r="AL100" s="4">
        <v>2.58</v>
      </c>
      <c r="AM100" s="4" t="s">
        <v>157</v>
      </c>
      <c r="AN100" s="4" t="s">
        <v>155</v>
      </c>
      <c r="AO100" s="4" t="s">
        <v>179</v>
      </c>
      <c r="AP100" s="4">
        <v>267.3</v>
      </c>
      <c r="AQ100" s="4">
        <v>59.95</v>
      </c>
      <c r="AR100" s="4">
        <v>1.0077499999999999</v>
      </c>
      <c r="AS100" s="3">
        <v>15.5</v>
      </c>
      <c r="AT100" s="4">
        <v>21.547499999999999</v>
      </c>
      <c r="AU100" s="4">
        <v>14.07</v>
      </c>
      <c r="AV100" s="4"/>
      <c r="AW100" s="3">
        <v>15.75</v>
      </c>
      <c r="AX100" s="4" t="s">
        <v>169</v>
      </c>
      <c r="AY100" s="4" t="s">
        <v>169</v>
      </c>
      <c r="AZ100" s="4" t="s">
        <v>157</v>
      </c>
      <c r="BA100" s="3">
        <f t="shared" si="29"/>
        <v>0.5</v>
      </c>
      <c r="BB100" s="4" t="s">
        <v>157</v>
      </c>
      <c r="BC100" s="4">
        <v>0.94125000000000003</v>
      </c>
      <c r="BD100" s="4">
        <v>1.2875000000000001</v>
      </c>
      <c r="BE100" s="4"/>
      <c r="BF100" s="4"/>
      <c r="BG100" s="4"/>
      <c r="BH100" s="4"/>
      <c r="BI100" s="4" t="s">
        <v>169</v>
      </c>
      <c r="BJ100" s="4">
        <v>99.25</v>
      </c>
      <c r="BK100" s="4"/>
      <c r="BL100" s="3">
        <f t="shared" si="37"/>
        <v>5.0000000000000001E-3</v>
      </c>
      <c r="BM100" s="4" t="s">
        <v>155</v>
      </c>
      <c r="BN100" s="4" t="s">
        <v>157</v>
      </c>
      <c r="BO100" s="4" t="s">
        <v>157</v>
      </c>
      <c r="BP100" s="4">
        <v>4.25</v>
      </c>
      <c r="BQ100" s="4">
        <v>5</v>
      </c>
      <c r="BR100" s="4">
        <v>2.25</v>
      </c>
      <c r="BS100" s="4">
        <v>2.5</v>
      </c>
      <c r="BT100" s="3">
        <f t="shared" si="38"/>
        <v>5.0000000000000001E-3</v>
      </c>
      <c r="BU100" s="4" t="s">
        <v>159</v>
      </c>
      <c r="BV100" s="4"/>
      <c r="BW100" s="4" t="s">
        <v>157</v>
      </c>
      <c r="BX100" s="4" t="s">
        <v>155</v>
      </c>
      <c r="BY100" s="4"/>
      <c r="BZ100" s="4" t="s">
        <v>169</v>
      </c>
      <c r="CA100" s="4" t="s">
        <v>169</v>
      </c>
      <c r="CB100" s="3">
        <f t="shared" si="39"/>
        <v>5.0000000000000001E-3</v>
      </c>
      <c r="CC100" s="4" t="s">
        <v>155</v>
      </c>
      <c r="CD100" s="4">
        <v>7.875</v>
      </c>
      <c r="CE100" s="4">
        <v>22.875</v>
      </c>
      <c r="CF100" s="4" t="s">
        <v>157</v>
      </c>
      <c r="CG100" s="4" t="s">
        <v>157</v>
      </c>
      <c r="CH100" s="4"/>
      <c r="CI100" s="4" t="s">
        <v>157</v>
      </c>
      <c r="CJ100" s="4"/>
      <c r="CK100" s="4" t="s">
        <v>157</v>
      </c>
      <c r="CL100" s="4">
        <v>50</v>
      </c>
      <c r="CM100" s="4" t="s">
        <v>160</v>
      </c>
      <c r="CN100" s="4" t="s">
        <v>161</v>
      </c>
      <c r="CO100" s="4"/>
      <c r="CP100" s="4"/>
      <c r="CQ100" s="4"/>
      <c r="CR100" s="4"/>
      <c r="CS100" s="4"/>
      <c r="CT100" s="4"/>
      <c r="CU100" s="4" t="s">
        <v>170</v>
      </c>
      <c r="CV100" s="4"/>
      <c r="CW100" s="3">
        <v>2.3E-2</v>
      </c>
      <c r="CX100" s="4"/>
      <c r="CY100" s="4"/>
      <c r="CZ100" s="4" t="s">
        <v>157</v>
      </c>
      <c r="DA100" s="4" t="s">
        <v>171</v>
      </c>
      <c r="DB100" s="4" t="s">
        <v>172</v>
      </c>
      <c r="DC100" s="4" t="s">
        <v>173</v>
      </c>
      <c r="DD100" s="4" t="s">
        <v>174</v>
      </c>
      <c r="DE100" s="4" t="s">
        <v>170</v>
      </c>
      <c r="DF100" s="4"/>
      <c r="DG100" s="4"/>
      <c r="DH100" s="4"/>
      <c r="DI100" s="4"/>
      <c r="DJ100" s="4"/>
      <c r="DK100" s="4" t="s">
        <v>162</v>
      </c>
      <c r="DL100" s="4"/>
      <c r="DM100" s="4"/>
      <c r="DN100" s="4"/>
      <c r="DO100" s="4" t="s">
        <v>175</v>
      </c>
      <c r="DP100" s="4"/>
      <c r="DQ100" s="4"/>
      <c r="DR100" s="3" t="s">
        <v>163</v>
      </c>
      <c r="DS100" s="4" t="s">
        <v>164</v>
      </c>
      <c r="DT100" s="3">
        <v>0</v>
      </c>
      <c r="DU100" s="3" t="s">
        <v>156</v>
      </c>
      <c r="DV100" s="3" t="s">
        <v>155</v>
      </c>
      <c r="DW100" s="4" t="s">
        <v>176</v>
      </c>
      <c r="DX100" s="4"/>
      <c r="DY100" s="4"/>
      <c r="DZ100" s="4"/>
      <c r="EA100" s="4"/>
      <c r="EB100" s="4"/>
      <c r="EC100" s="4"/>
      <c r="ED100" s="4"/>
      <c r="EE100" s="3" t="s">
        <v>154</v>
      </c>
      <c r="EF100" s="4"/>
      <c r="EG100" s="4"/>
      <c r="EH100" s="4"/>
      <c r="EI100" s="4"/>
      <c r="EJ100" s="4"/>
      <c r="EK100" s="4"/>
      <c r="EL100" s="4"/>
      <c r="EM100" s="4"/>
      <c r="EN100" s="3" t="s">
        <v>180</v>
      </c>
      <c r="EO100" s="4"/>
      <c r="EP100" s="4"/>
      <c r="EQ100" s="3" t="s">
        <v>180</v>
      </c>
      <c r="ER100" s="4" t="s">
        <v>164</v>
      </c>
      <c r="ES100" s="4" t="s">
        <v>165</v>
      </c>
      <c r="ET100" s="3">
        <f t="shared" si="27"/>
        <v>0</v>
      </c>
      <c r="EU100" s="4" t="s">
        <v>162</v>
      </c>
      <c r="EV100" s="4"/>
      <c r="EW100" s="4"/>
      <c r="EX100" s="4" t="s">
        <v>161</v>
      </c>
      <c r="EY100" s="4" t="s">
        <v>166</v>
      </c>
      <c r="EZ100" s="4"/>
      <c r="FA100" s="4" t="s">
        <v>157</v>
      </c>
      <c r="FB100" s="4"/>
      <c r="FC100" s="4"/>
      <c r="FD100" s="3" t="s">
        <v>163</v>
      </c>
      <c r="FE100" s="3" t="s">
        <v>163</v>
      </c>
      <c r="FF100" s="3" t="s">
        <v>163</v>
      </c>
      <c r="FG100" s="3" t="s">
        <v>163</v>
      </c>
      <c r="FH100" s="4"/>
      <c r="FI100" s="4" t="s">
        <v>181</v>
      </c>
      <c r="FJ100" s="4">
        <v>8.6166669999999996</v>
      </c>
      <c r="FK100" s="4">
        <v>81.055000000000007</v>
      </c>
    </row>
    <row r="101" spans="1:167" x14ac:dyDescent="0.25">
      <c r="A101" s="13">
        <v>26242</v>
      </c>
      <c r="B101" s="13" t="s">
        <v>572</v>
      </c>
      <c r="C101" s="4" t="s">
        <v>573</v>
      </c>
      <c r="D101" s="4"/>
      <c r="E101" s="1" t="s">
        <v>829</v>
      </c>
      <c r="F101" s="1"/>
      <c r="G101" s="1" t="s">
        <v>831</v>
      </c>
      <c r="H101" s="1" t="s">
        <v>825</v>
      </c>
      <c r="I101" s="1" t="s">
        <v>854</v>
      </c>
      <c r="J101" s="9" t="s">
        <v>861</v>
      </c>
      <c r="K101" s="9" t="s">
        <v>862</v>
      </c>
      <c r="L101" s="10">
        <v>600905.81000000006</v>
      </c>
      <c r="M101" s="10">
        <v>5053285.0199999996</v>
      </c>
      <c r="N101" s="15" t="s">
        <v>831</v>
      </c>
      <c r="O101" s="15"/>
      <c r="P101" s="4">
        <v>136.63333299999999</v>
      </c>
      <c r="Q101" s="4">
        <v>69.666667000000004</v>
      </c>
      <c r="R101" s="3">
        <v>291.5</v>
      </c>
      <c r="S101" s="4">
        <v>0.16666700000000001</v>
      </c>
      <c r="T101" s="4">
        <v>2.9291670000000001</v>
      </c>
      <c r="U101" s="4">
        <v>7.8333329999999997</v>
      </c>
      <c r="V101" s="4">
        <v>219.5</v>
      </c>
      <c r="W101" s="4"/>
      <c r="X101" s="4">
        <v>12.033333000000001</v>
      </c>
      <c r="Y101" s="4">
        <v>139.41666699999999</v>
      </c>
      <c r="Z101" s="4">
        <v>2.5624999999999998E-2</v>
      </c>
      <c r="AA101" s="3">
        <f t="shared" si="25"/>
        <v>3.2946062499999998E-2</v>
      </c>
      <c r="AB101" s="4">
        <v>3.7825000000000002</v>
      </c>
      <c r="AC101" s="4">
        <v>3.7250000000000001</v>
      </c>
      <c r="AD101" s="3">
        <f t="shared" si="26"/>
        <v>16.496535000000002</v>
      </c>
      <c r="AE101" s="4">
        <v>3.4875000000000003E-2</v>
      </c>
      <c r="AF101" s="3">
        <f t="shared" si="34"/>
        <v>0.11458878750000001</v>
      </c>
      <c r="AG101" s="4">
        <v>1.1950000000000001</v>
      </c>
      <c r="AH101" s="3">
        <v>6.6000000000000003E-2</v>
      </c>
      <c r="AI101" s="4"/>
      <c r="AJ101" s="4">
        <v>4.9775</v>
      </c>
      <c r="AK101" s="3">
        <v>0.12925</v>
      </c>
      <c r="AL101" s="4">
        <v>13.45</v>
      </c>
      <c r="AM101" s="4"/>
      <c r="AN101" s="4"/>
      <c r="AO101" s="4"/>
      <c r="AP101" s="4">
        <v>168.27500000000001</v>
      </c>
      <c r="AQ101" s="4">
        <v>40.075000000000003</v>
      </c>
      <c r="AR101" s="4">
        <v>3.51675</v>
      </c>
      <c r="AS101" s="3">
        <v>4.6749999999999998</v>
      </c>
      <c r="AT101" s="4">
        <v>9.1452500000000008</v>
      </c>
      <c r="AU101" s="4">
        <v>8.5492500000000007</v>
      </c>
      <c r="AV101" s="4"/>
      <c r="AW101" s="3">
        <v>12.675000000000001</v>
      </c>
      <c r="AX101" s="4"/>
      <c r="AY101" s="4"/>
      <c r="AZ101" s="4"/>
      <c r="BA101" s="3">
        <v>2</v>
      </c>
      <c r="BB101" s="4"/>
      <c r="BC101" s="4">
        <v>1.4097500000000001</v>
      </c>
      <c r="BD101" s="4"/>
      <c r="BE101" s="4"/>
      <c r="BF101" s="4"/>
      <c r="BG101" s="4"/>
      <c r="BH101" s="4"/>
      <c r="BI101" s="4"/>
      <c r="BJ101" s="4">
        <v>20</v>
      </c>
      <c r="BK101" s="4"/>
      <c r="BL101" s="3">
        <f t="shared" si="37"/>
        <v>5.0000000000000001E-3</v>
      </c>
      <c r="BM101" s="4"/>
      <c r="BN101" s="4" t="s">
        <v>157</v>
      </c>
      <c r="BO101" s="4"/>
      <c r="BP101" s="4">
        <v>2.75</v>
      </c>
      <c r="BQ101" s="4"/>
      <c r="BR101" s="4">
        <v>1.625</v>
      </c>
      <c r="BS101" s="4"/>
      <c r="BT101" s="3">
        <f t="shared" si="38"/>
        <v>5.0000000000000001E-3</v>
      </c>
      <c r="BU101" s="4"/>
      <c r="BV101" s="4"/>
      <c r="BW101" s="4"/>
      <c r="BX101" s="4"/>
      <c r="BY101" s="4"/>
      <c r="BZ101" s="4">
        <v>36.25</v>
      </c>
      <c r="CA101" s="4"/>
      <c r="CB101" s="3">
        <f t="shared" si="39"/>
        <v>5.0000000000000001E-3</v>
      </c>
      <c r="CC101" s="4"/>
      <c r="CD101" s="4">
        <v>660</v>
      </c>
      <c r="CE101" s="4">
        <v>590</v>
      </c>
      <c r="CF101" s="4">
        <v>377.5</v>
      </c>
      <c r="CG101" s="4"/>
      <c r="CH101" s="4"/>
      <c r="CI101" s="4">
        <v>37.625</v>
      </c>
      <c r="CJ101" s="4"/>
      <c r="CK101" s="4">
        <v>390</v>
      </c>
      <c r="CL101" s="4">
        <v>33.333333000000003</v>
      </c>
      <c r="CM101" s="4" t="s">
        <v>160</v>
      </c>
      <c r="CN101" s="4" t="s">
        <v>161</v>
      </c>
      <c r="CO101" s="4"/>
      <c r="CP101" s="4"/>
      <c r="CQ101" s="4"/>
      <c r="CR101" s="4"/>
      <c r="CS101" s="4"/>
      <c r="CT101" s="4"/>
      <c r="CU101" s="4"/>
      <c r="CV101" s="4"/>
      <c r="CW101" s="3" t="s">
        <v>180</v>
      </c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 t="s">
        <v>162</v>
      </c>
      <c r="DL101" s="4"/>
      <c r="DM101" s="4"/>
      <c r="DN101" s="4"/>
      <c r="DO101" s="4"/>
      <c r="DP101" s="4"/>
      <c r="DQ101" s="4"/>
      <c r="DR101" s="4"/>
      <c r="DS101" s="4" t="s">
        <v>164</v>
      </c>
      <c r="DT101" s="4"/>
      <c r="DU101" s="3" t="s">
        <v>156</v>
      </c>
      <c r="DV101" s="3" t="s">
        <v>155</v>
      </c>
      <c r="DW101" s="4"/>
      <c r="DX101" s="4"/>
      <c r="DY101" s="4"/>
      <c r="DZ101" s="4"/>
      <c r="EA101" s="4"/>
      <c r="EB101" s="4"/>
      <c r="EC101" s="4"/>
      <c r="ED101" s="4"/>
      <c r="EE101" s="3" t="s">
        <v>154</v>
      </c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3" t="s">
        <v>180</v>
      </c>
      <c r="ER101" s="4" t="s">
        <v>164</v>
      </c>
      <c r="ES101" s="4" t="s">
        <v>165</v>
      </c>
      <c r="ET101" s="3">
        <f t="shared" si="27"/>
        <v>0</v>
      </c>
      <c r="EU101" s="4" t="s">
        <v>162</v>
      </c>
      <c r="EV101" s="4"/>
      <c r="EW101" s="4"/>
      <c r="EX101" s="4"/>
      <c r="EY101" s="4" t="s">
        <v>166</v>
      </c>
      <c r="EZ101" s="4"/>
      <c r="FA101" s="4"/>
      <c r="FB101" s="4"/>
      <c r="FC101" s="4"/>
      <c r="FD101" s="4"/>
      <c r="FE101" s="4"/>
      <c r="FF101" s="4"/>
      <c r="FG101" s="4"/>
      <c r="FH101" s="4"/>
      <c r="FI101" s="4">
        <v>7.52</v>
      </c>
      <c r="FJ101" s="4">
        <v>8.58</v>
      </c>
      <c r="FK101" s="4">
        <v>78.215999999999994</v>
      </c>
    </row>
    <row r="102" spans="1:167" x14ac:dyDescent="0.25">
      <c r="A102" s="13">
        <v>26243</v>
      </c>
      <c r="B102" s="13" t="s">
        <v>625</v>
      </c>
      <c r="C102" s="4" t="s">
        <v>625</v>
      </c>
      <c r="D102" s="4"/>
      <c r="E102" s="1" t="s">
        <v>830</v>
      </c>
      <c r="F102" s="1" t="s">
        <v>831</v>
      </c>
      <c r="G102" s="1"/>
      <c r="H102" s="1" t="s">
        <v>825</v>
      </c>
      <c r="I102" s="1" t="s">
        <v>854</v>
      </c>
      <c r="J102" s="9" t="s">
        <v>859</v>
      </c>
      <c r="K102" s="9" t="s">
        <v>847</v>
      </c>
      <c r="L102" s="10">
        <v>534584.5</v>
      </c>
      <c r="M102" s="10">
        <v>5099121.3</v>
      </c>
      <c r="N102" s="15" t="s">
        <v>831</v>
      </c>
      <c r="O102" s="15" t="s">
        <v>831</v>
      </c>
      <c r="P102" s="4">
        <v>287.91666700000002</v>
      </c>
      <c r="Q102" s="4">
        <v>2.5</v>
      </c>
      <c r="R102" s="3">
        <v>634.33333300000004</v>
      </c>
      <c r="S102" s="4">
        <v>0</v>
      </c>
      <c r="T102" s="4" t="s">
        <v>179</v>
      </c>
      <c r="U102" s="4">
        <v>7.7833329999999998</v>
      </c>
      <c r="V102" s="4">
        <v>219.8</v>
      </c>
      <c r="W102" s="4"/>
      <c r="X102" s="4">
        <v>12.05</v>
      </c>
      <c r="Y102" s="4">
        <v>327.66666700000002</v>
      </c>
      <c r="Z102" s="4">
        <f>0.5*0.003</f>
        <v>1.5E-3</v>
      </c>
      <c r="AA102" s="3">
        <f t="shared" si="25"/>
        <v>1.9285500000000002E-3</v>
      </c>
      <c r="AB102" s="4">
        <v>1.5</v>
      </c>
      <c r="AC102" s="4">
        <v>1.5</v>
      </c>
      <c r="AD102" s="3">
        <f t="shared" si="26"/>
        <v>6.6429000000000009</v>
      </c>
      <c r="AE102" s="4">
        <f t="shared" ref="AE102:AE119" si="40">0.5*0.015</f>
        <v>7.4999999999999997E-3</v>
      </c>
      <c r="AF102" s="3">
        <f t="shared" si="34"/>
        <v>2.4642749999999998E-2</v>
      </c>
      <c r="AG102" s="4">
        <v>0.82333299999999998</v>
      </c>
      <c r="AH102" s="3">
        <f t="shared" ref="AH102:AH115" si="41">0.5*0.01</f>
        <v>5.0000000000000001E-3</v>
      </c>
      <c r="AI102" s="4"/>
      <c r="AJ102" s="4">
        <v>2.3233329999999999</v>
      </c>
      <c r="AK102" s="3">
        <v>4.5999999999999999E-2</v>
      </c>
      <c r="AL102" s="4">
        <v>6.0383329999999997</v>
      </c>
      <c r="AM102" s="4"/>
      <c r="AN102" s="4"/>
      <c r="AO102" s="4"/>
      <c r="AP102" s="4">
        <v>329.95</v>
      </c>
      <c r="AQ102" s="4">
        <v>84.625</v>
      </c>
      <c r="AR102" s="4" t="s">
        <v>157</v>
      </c>
      <c r="AS102" s="3">
        <v>4.25</v>
      </c>
      <c r="AT102" s="4">
        <v>27.79</v>
      </c>
      <c r="AU102" s="4">
        <v>9.8967500000000008</v>
      </c>
      <c r="AV102" s="4"/>
      <c r="AW102" s="3">
        <v>1.675</v>
      </c>
      <c r="AX102" s="4"/>
      <c r="AY102" s="4"/>
      <c r="AZ102" s="4"/>
      <c r="BA102" s="3">
        <f t="shared" ref="BA102:BA112" si="42">0.5*1</f>
        <v>0.5</v>
      </c>
      <c r="BB102" s="4"/>
      <c r="BC102" s="4" t="s">
        <v>159</v>
      </c>
      <c r="BD102" s="4"/>
      <c r="BE102" s="4"/>
      <c r="BF102" s="4"/>
      <c r="BG102" s="4"/>
      <c r="BH102" s="4"/>
      <c r="BI102" s="4"/>
      <c r="BJ102" s="4"/>
      <c r="BK102" s="4"/>
      <c r="BL102" s="3">
        <f t="shared" si="37"/>
        <v>5.0000000000000001E-3</v>
      </c>
      <c r="BM102" s="4"/>
      <c r="BN102" s="4"/>
      <c r="BO102" s="4"/>
      <c r="BP102" s="4"/>
      <c r="BQ102" s="4"/>
      <c r="BR102" s="4"/>
      <c r="BS102" s="4"/>
      <c r="BT102" s="3">
        <f t="shared" si="38"/>
        <v>5.0000000000000001E-3</v>
      </c>
      <c r="BU102" s="4"/>
      <c r="BV102" s="4"/>
      <c r="BW102" s="4"/>
      <c r="BX102" s="4"/>
      <c r="BY102" s="4"/>
      <c r="BZ102" s="4"/>
      <c r="CA102" s="4"/>
      <c r="CB102" s="3">
        <f t="shared" si="39"/>
        <v>5.0000000000000001E-3</v>
      </c>
      <c r="CC102" s="4"/>
      <c r="CD102" s="4"/>
      <c r="CE102" s="4"/>
      <c r="CF102" s="4"/>
      <c r="CG102" s="4"/>
      <c r="CH102" s="4"/>
      <c r="CI102" s="4"/>
      <c r="CJ102" s="4"/>
      <c r="CK102" s="4"/>
      <c r="CL102" s="4">
        <v>50</v>
      </c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 t="s">
        <v>164</v>
      </c>
      <c r="ES102" s="4" t="s">
        <v>165</v>
      </c>
      <c r="ET102" s="3">
        <f t="shared" si="27"/>
        <v>0</v>
      </c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>
        <v>1.9</v>
      </c>
      <c r="FJ102" s="4">
        <v>8.75</v>
      </c>
      <c r="FK102" s="4">
        <v>81.388333000000003</v>
      </c>
    </row>
    <row r="103" spans="1:167" x14ac:dyDescent="0.25">
      <c r="A103" s="13">
        <v>26251</v>
      </c>
      <c r="B103" s="13" t="s">
        <v>274</v>
      </c>
      <c r="C103" s="4" t="s">
        <v>275</v>
      </c>
      <c r="D103" s="4"/>
      <c r="E103" s="1" t="s">
        <v>841</v>
      </c>
      <c r="F103" s="1" t="s">
        <v>831</v>
      </c>
      <c r="G103" s="1" t="s">
        <v>831</v>
      </c>
      <c r="H103" s="1" t="s">
        <v>825</v>
      </c>
      <c r="I103" s="1" t="s">
        <v>854</v>
      </c>
      <c r="J103" s="9" t="s">
        <v>859</v>
      </c>
      <c r="K103" s="9" t="s">
        <v>862</v>
      </c>
      <c r="L103" s="10">
        <v>555256.68000000005</v>
      </c>
      <c r="M103" s="10">
        <v>5089479.07</v>
      </c>
      <c r="N103" s="15" t="s">
        <v>831</v>
      </c>
      <c r="O103" s="15"/>
      <c r="P103" s="4">
        <v>263.25</v>
      </c>
      <c r="Q103" s="4">
        <v>11</v>
      </c>
      <c r="R103" s="3">
        <v>515.75</v>
      </c>
      <c r="S103" s="4">
        <v>0</v>
      </c>
      <c r="T103" s="4">
        <v>1.9375</v>
      </c>
      <c r="U103" s="4">
        <v>7.7750000000000004</v>
      </c>
      <c r="V103" s="4">
        <v>209.25</v>
      </c>
      <c r="W103" s="4"/>
      <c r="X103" s="4">
        <v>13.775</v>
      </c>
      <c r="Y103" s="4">
        <v>276.3</v>
      </c>
      <c r="Z103" s="4">
        <v>2.2749999999999999E-2</v>
      </c>
      <c r="AA103" s="3">
        <f t="shared" si="25"/>
        <v>2.9249674999999999E-2</v>
      </c>
      <c r="AB103" s="4">
        <v>0.10199999999999999</v>
      </c>
      <c r="AC103" s="4">
        <v>8.5750000000000007E-2</v>
      </c>
      <c r="AD103" s="3">
        <f t="shared" si="26"/>
        <v>0.37975245000000007</v>
      </c>
      <c r="AE103" s="4">
        <f t="shared" si="40"/>
        <v>7.4999999999999997E-3</v>
      </c>
      <c r="AF103" s="3">
        <f t="shared" si="34"/>
        <v>2.4642749999999998E-2</v>
      </c>
      <c r="AG103" s="4">
        <v>0.14424999999999999</v>
      </c>
      <c r="AH103" s="3">
        <f t="shared" si="41"/>
        <v>5.0000000000000001E-3</v>
      </c>
      <c r="AI103" s="4"/>
      <c r="AJ103" s="4">
        <v>0.24625</v>
      </c>
      <c r="AK103" s="3" t="s">
        <v>156</v>
      </c>
      <c r="AL103" s="4">
        <v>4.5449999999999999</v>
      </c>
      <c r="AM103" s="4"/>
      <c r="AN103" s="4"/>
      <c r="AO103" s="4"/>
      <c r="AP103" s="4">
        <v>320.07499999999999</v>
      </c>
      <c r="AQ103" s="4">
        <v>76.45</v>
      </c>
      <c r="AR103" s="4" t="s">
        <v>157</v>
      </c>
      <c r="AS103" s="3">
        <v>2.0750000000000002</v>
      </c>
      <c r="AT103" s="4">
        <v>20.797499999999999</v>
      </c>
      <c r="AU103" s="4">
        <v>6.3339999999999996</v>
      </c>
      <c r="AV103" s="4"/>
      <c r="AW103" s="3" t="s">
        <v>158</v>
      </c>
      <c r="AX103" s="4"/>
      <c r="AY103" s="4"/>
      <c r="AZ103" s="4"/>
      <c r="BA103" s="3">
        <f t="shared" si="42"/>
        <v>0.5</v>
      </c>
      <c r="BB103" s="4"/>
      <c r="BC103" s="4" t="s">
        <v>159</v>
      </c>
      <c r="BD103" s="4"/>
      <c r="BE103" s="4"/>
      <c r="BF103" s="4"/>
      <c r="BG103" s="4"/>
      <c r="BH103" s="4"/>
      <c r="BI103" s="4"/>
      <c r="BJ103" s="11">
        <v>2979.25</v>
      </c>
      <c r="BK103" s="4"/>
      <c r="BL103" s="3">
        <f t="shared" si="37"/>
        <v>5.0000000000000001E-3</v>
      </c>
      <c r="BM103" s="4"/>
      <c r="BN103" s="4" t="s">
        <v>157</v>
      </c>
      <c r="BO103" s="4"/>
      <c r="BP103" s="4">
        <v>150.5</v>
      </c>
      <c r="BQ103" s="4"/>
      <c r="BR103" s="4" t="s">
        <v>157</v>
      </c>
      <c r="BS103" s="4"/>
      <c r="BT103" s="3">
        <f t="shared" si="38"/>
        <v>5.0000000000000001E-3</v>
      </c>
      <c r="BU103" s="4"/>
      <c r="BV103" s="4"/>
      <c r="BW103" s="4"/>
      <c r="BX103" s="4"/>
      <c r="BY103" s="4"/>
      <c r="BZ103" s="4" t="s">
        <v>169</v>
      </c>
      <c r="CA103" s="4"/>
      <c r="CB103" s="3">
        <f t="shared" si="39"/>
        <v>5.0000000000000001E-3</v>
      </c>
      <c r="CC103" s="4"/>
      <c r="CD103" s="4">
        <v>430.25</v>
      </c>
      <c r="CE103" s="4">
        <v>452.75</v>
      </c>
      <c r="CF103" s="4" t="s">
        <v>157</v>
      </c>
      <c r="CG103" s="4"/>
      <c r="CH103" s="4"/>
      <c r="CI103" s="4" t="s">
        <v>157</v>
      </c>
      <c r="CJ103" s="4"/>
      <c r="CK103" s="4" t="s">
        <v>157</v>
      </c>
      <c r="CL103" s="4">
        <v>25</v>
      </c>
      <c r="CM103" s="4" t="s">
        <v>160</v>
      </c>
      <c r="CN103" s="4" t="s">
        <v>161</v>
      </c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 t="s">
        <v>162</v>
      </c>
      <c r="DL103" s="4"/>
      <c r="DM103" s="4"/>
      <c r="DN103" s="4"/>
      <c r="DO103" s="4"/>
      <c r="DP103" s="4"/>
      <c r="DQ103" s="4"/>
      <c r="DR103" s="4"/>
      <c r="DS103" s="4" t="s">
        <v>164</v>
      </c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 t="s">
        <v>164</v>
      </c>
      <c r="ES103" s="4" t="s">
        <v>165</v>
      </c>
      <c r="ET103" s="3">
        <f t="shared" si="27"/>
        <v>0</v>
      </c>
      <c r="EU103" s="4" t="s">
        <v>162</v>
      </c>
      <c r="EV103" s="4"/>
      <c r="EW103" s="4"/>
      <c r="EX103" s="4"/>
      <c r="EY103" s="4" t="s">
        <v>166</v>
      </c>
      <c r="EZ103" s="4"/>
      <c r="FA103" s="4"/>
      <c r="FB103" s="4"/>
      <c r="FC103" s="4"/>
      <c r="FD103" s="4"/>
      <c r="FE103" s="4"/>
      <c r="FF103" s="4"/>
      <c r="FG103" s="4"/>
      <c r="FH103" s="4"/>
      <c r="FI103" s="4">
        <v>1.7625</v>
      </c>
      <c r="FJ103" s="4">
        <v>8.5749999999999993</v>
      </c>
      <c r="FK103" s="4">
        <v>82.967500000000001</v>
      </c>
    </row>
    <row r="104" spans="1:167" x14ac:dyDescent="0.25">
      <c r="A104" s="13">
        <v>26301</v>
      </c>
      <c r="B104" s="13" t="s">
        <v>276</v>
      </c>
      <c r="C104" s="4" t="s">
        <v>277</v>
      </c>
      <c r="D104" s="4"/>
      <c r="E104" s="1" t="s">
        <v>841</v>
      </c>
      <c r="F104" s="1" t="s">
        <v>831</v>
      </c>
      <c r="G104" s="1"/>
      <c r="H104" s="1" t="s">
        <v>825</v>
      </c>
      <c r="I104" s="1" t="s">
        <v>854</v>
      </c>
      <c r="J104" s="9" t="s">
        <v>859</v>
      </c>
      <c r="K104" s="9" t="s">
        <v>862</v>
      </c>
      <c r="L104" s="10">
        <v>565474</v>
      </c>
      <c r="M104" s="10">
        <v>5080475</v>
      </c>
      <c r="N104" s="15" t="s">
        <v>831</v>
      </c>
      <c r="O104" s="15"/>
      <c r="P104" s="4">
        <v>286.55</v>
      </c>
      <c r="Q104" s="4">
        <v>4.75</v>
      </c>
      <c r="R104" s="3">
        <v>579.25</v>
      </c>
      <c r="S104" s="4">
        <v>0</v>
      </c>
      <c r="T104" s="4">
        <v>4.26</v>
      </c>
      <c r="U104" s="4">
        <v>8</v>
      </c>
      <c r="V104" s="4">
        <v>231</v>
      </c>
      <c r="W104" s="4"/>
      <c r="X104" s="4">
        <v>13.324999999999999</v>
      </c>
      <c r="Y104" s="4">
        <v>411.4</v>
      </c>
      <c r="Z104" s="4">
        <f>0.5*0.003</f>
        <v>1.5E-3</v>
      </c>
      <c r="AA104" s="3">
        <f t="shared" si="25"/>
        <v>1.9285500000000002E-3</v>
      </c>
      <c r="AB104" s="4">
        <v>0.21575</v>
      </c>
      <c r="AC104" s="4">
        <v>0.22075</v>
      </c>
      <c r="AD104" s="3">
        <f t="shared" si="26"/>
        <v>0.97761345000000011</v>
      </c>
      <c r="AE104" s="4">
        <f t="shared" si="40"/>
        <v>7.4999999999999997E-3</v>
      </c>
      <c r="AF104" s="3">
        <f t="shared" si="34"/>
        <v>2.4642749999999998E-2</v>
      </c>
      <c r="AG104" s="4">
        <v>0.47625000000000001</v>
      </c>
      <c r="AH104" s="3">
        <f t="shared" si="41"/>
        <v>5.0000000000000001E-3</v>
      </c>
      <c r="AI104" s="4"/>
      <c r="AJ104" s="4">
        <v>0.69199999999999995</v>
      </c>
      <c r="AK104" s="3" t="s">
        <v>156</v>
      </c>
      <c r="AL104" s="4">
        <v>3.5024999999999999</v>
      </c>
      <c r="AM104" s="4" t="s">
        <v>157</v>
      </c>
      <c r="AN104" s="4" t="s">
        <v>155</v>
      </c>
      <c r="AO104" s="4" t="s">
        <v>179</v>
      </c>
      <c r="AP104" s="4">
        <v>347.65</v>
      </c>
      <c r="AQ104" s="4">
        <v>112.6</v>
      </c>
      <c r="AR104" s="4">
        <v>2.7014999999999998</v>
      </c>
      <c r="AS104" s="3">
        <v>6.1749999999999998</v>
      </c>
      <c r="AT104" s="4">
        <v>31.732500000000002</v>
      </c>
      <c r="AU104" s="4">
        <v>6.3147500000000001</v>
      </c>
      <c r="AV104" s="4"/>
      <c r="AW104" s="3">
        <v>7.2249999999999996</v>
      </c>
      <c r="AX104" s="4" t="s">
        <v>169</v>
      </c>
      <c r="AY104" s="4">
        <v>27.5</v>
      </c>
      <c r="AZ104" s="4">
        <v>1.875</v>
      </c>
      <c r="BA104" s="3">
        <f t="shared" si="42"/>
        <v>0.5</v>
      </c>
      <c r="BB104" s="4" t="s">
        <v>157</v>
      </c>
      <c r="BC104" s="4">
        <v>0.1075</v>
      </c>
      <c r="BD104" s="4">
        <v>0.91249999999999998</v>
      </c>
      <c r="BE104" s="4"/>
      <c r="BF104" s="4"/>
      <c r="BG104" s="4"/>
      <c r="BH104" s="4"/>
      <c r="BI104" s="4">
        <v>20</v>
      </c>
      <c r="BJ104" s="11">
        <v>2308.5</v>
      </c>
      <c r="BK104" s="4"/>
      <c r="BL104" s="3">
        <f t="shared" si="37"/>
        <v>5.0000000000000001E-3</v>
      </c>
      <c r="BM104" s="4" t="s">
        <v>155</v>
      </c>
      <c r="BN104" s="4" t="s">
        <v>157</v>
      </c>
      <c r="BO104" s="4">
        <v>1.375</v>
      </c>
      <c r="BP104" s="4">
        <v>247</v>
      </c>
      <c r="BQ104" s="4">
        <v>339.75</v>
      </c>
      <c r="BR104" s="4" t="s">
        <v>157</v>
      </c>
      <c r="BS104" s="4" t="s">
        <v>157</v>
      </c>
      <c r="BT104" s="3">
        <f t="shared" si="38"/>
        <v>5.0000000000000001E-3</v>
      </c>
      <c r="BU104" s="4" t="s">
        <v>159</v>
      </c>
      <c r="BV104" s="4"/>
      <c r="BW104" s="4">
        <v>2.875</v>
      </c>
      <c r="BX104" s="4">
        <v>1.2999999999999999E-2</v>
      </c>
      <c r="BY104" s="4"/>
      <c r="BZ104" s="4" t="s">
        <v>169</v>
      </c>
      <c r="CA104" s="4" t="s">
        <v>169</v>
      </c>
      <c r="CB104" s="3">
        <f t="shared" si="39"/>
        <v>5.0000000000000001E-3</v>
      </c>
      <c r="CC104" s="4">
        <v>0.12625</v>
      </c>
      <c r="CD104" s="4">
        <v>465.125</v>
      </c>
      <c r="CE104" s="4">
        <v>342.625</v>
      </c>
      <c r="CF104" s="4" t="s">
        <v>157</v>
      </c>
      <c r="CG104" s="4" t="s">
        <v>157</v>
      </c>
      <c r="CH104" s="4"/>
      <c r="CI104" s="4" t="s">
        <v>157</v>
      </c>
      <c r="CJ104" s="4"/>
      <c r="CK104" s="4" t="s">
        <v>157</v>
      </c>
      <c r="CL104" s="4">
        <v>28.75</v>
      </c>
      <c r="CM104" s="4" t="s">
        <v>160</v>
      </c>
      <c r="CN104" s="4" t="s">
        <v>161</v>
      </c>
      <c r="CO104" s="4"/>
      <c r="CP104" s="4"/>
      <c r="CQ104" s="4"/>
      <c r="CR104" s="4"/>
      <c r="CS104" s="4"/>
      <c r="CT104" s="4"/>
      <c r="CU104" s="4" t="s">
        <v>170</v>
      </c>
      <c r="CV104" s="4"/>
      <c r="CW104" s="4"/>
      <c r="CX104" s="4"/>
      <c r="CY104" s="4"/>
      <c r="CZ104" s="4" t="s">
        <v>157</v>
      </c>
      <c r="DA104" s="4" t="s">
        <v>171</v>
      </c>
      <c r="DB104" s="4" t="s">
        <v>172</v>
      </c>
      <c r="DC104" s="4" t="s">
        <v>173</v>
      </c>
      <c r="DD104" s="4" t="s">
        <v>174</v>
      </c>
      <c r="DE104" s="4" t="s">
        <v>170</v>
      </c>
      <c r="DF104" s="4"/>
      <c r="DG104" s="4"/>
      <c r="DH104" s="4"/>
      <c r="DI104" s="4"/>
      <c r="DJ104" s="4"/>
      <c r="DK104" s="4" t="s">
        <v>162</v>
      </c>
      <c r="DL104" s="4"/>
      <c r="DM104" s="4"/>
      <c r="DN104" s="4"/>
      <c r="DO104" s="4" t="s">
        <v>175</v>
      </c>
      <c r="DP104" s="4"/>
      <c r="DQ104" s="4"/>
      <c r="DR104" s="4"/>
      <c r="DS104" s="4" t="s">
        <v>164</v>
      </c>
      <c r="DT104" s="4"/>
      <c r="DU104" s="4"/>
      <c r="DV104" s="4"/>
      <c r="DW104" s="4" t="s">
        <v>176</v>
      </c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 t="s">
        <v>164</v>
      </c>
      <c r="ES104" s="4" t="s">
        <v>165</v>
      </c>
      <c r="ET104" s="3">
        <f t="shared" si="27"/>
        <v>0</v>
      </c>
      <c r="EU104" s="4" t="s">
        <v>162</v>
      </c>
      <c r="EV104" s="4"/>
      <c r="EW104" s="4"/>
      <c r="EX104" s="4" t="s">
        <v>161</v>
      </c>
      <c r="EY104" s="4" t="s">
        <v>166</v>
      </c>
      <c r="EZ104" s="4"/>
      <c r="FA104" s="4" t="s">
        <v>157</v>
      </c>
      <c r="FB104" s="4"/>
      <c r="FC104" s="4"/>
      <c r="FD104" s="4"/>
      <c r="FE104" s="4"/>
      <c r="FF104" s="4"/>
      <c r="FG104" s="4"/>
      <c r="FH104" s="4"/>
      <c r="FI104" s="4" t="s">
        <v>181</v>
      </c>
      <c r="FJ104" s="4">
        <v>8.0250000000000004</v>
      </c>
      <c r="FK104" s="4">
        <v>76.8125</v>
      </c>
    </row>
    <row r="105" spans="1:167" x14ac:dyDescent="0.25">
      <c r="A105" s="13">
        <v>26351</v>
      </c>
      <c r="B105" s="13" t="s">
        <v>278</v>
      </c>
      <c r="C105" s="4" t="s">
        <v>279</v>
      </c>
      <c r="D105" s="4"/>
      <c r="E105" s="1" t="s">
        <v>841</v>
      </c>
      <c r="F105" s="1" t="s">
        <v>831</v>
      </c>
      <c r="G105" s="1"/>
      <c r="H105" s="1" t="s">
        <v>825</v>
      </c>
      <c r="I105" s="1" t="s">
        <v>854</v>
      </c>
      <c r="J105" s="9" t="s">
        <v>859</v>
      </c>
      <c r="K105" s="9" t="s">
        <v>862</v>
      </c>
      <c r="L105" s="10">
        <v>567762</v>
      </c>
      <c r="M105" s="10">
        <v>5078238</v>
      </c>
      <c r="N105" s="15" t="s">
        <v>831</v>
      </c>
      <c r="O105" s="15"/>
      <c r="P105" s="4">
        <v>230.32499999999999</v>
      </c>
      <c r="Q105" s="4">
        <v>4</v>
      </c>
      <c r="R105" s="3">
        <v>434.75</v>
      </c>
      <c r="S105" s="4">
        <v>0</v>
      </c>
      <c r="T105" s="4">
        <v>1.8975</v>
      </c>
      <c r="U105" s="4">
        <v>7.875</v>
      </c>
      <c r="V105" s="4">
        <v>218</v>
      </c>
      <c r="W105" s="4"/>
      <c r="X105" s="4">
        <v>14.5</v>
      </c>
      <c r="Y105" s="4">
        <v>200.82499999999999</v>
      </c>
      <c r="Z105" s="4">
        <v>0.123625</v>
      </c>
      <c r="AA105" s="3">
        <f t="shared" si="25"/>
        <v>0.1589446625</v>
      </c>
      <c r="AB105" s="4">
        <v>0.45574999999999999</v>
      </c>
      <c r="AC105" s="4">
        <v>0.33250000000000002</v>
      </c>
      <c r="AD105" s="3">
        <f t="shared" si="26"/>
        <v>1.4725095000000001</v>
      </c>
      <c r="AE105" s="4">
        <f t="shared" si="40"/>
        <v>7.4999999999999997E-3</v>
      </c>
      <c r="AF105" s="3">
        <f t="shared" si="34"/>
        <v>2.4642749999999998E-2</v>
      </c>
      <c r="AG105" s="4">
        <v>0.35325000000000001</v>
      </c>
      <c r="AH105" s="3">
        <f t="shared" si="41"/>
        <v>5.0000000000000001E-3</v>
      </c>
      <c r="AI105" s="4"/>
      <c r="AJ105" s="4">
        <v>0.80900000000000005</v>
      </c>
      <c r="AK105" s="3" t="s">
        <v>156</v>
      </c>
      <c r="AL105" s="4">
        <v>4.5975000000000001</v>
      </c>
      <c r="AM105" s="4"/>
      <c r="AN105" s="4"/>
      <c r="AO105" s="4">
        <v>0.18375</v>
      </c>
      <c r="AP105" s="4">
        <v>282.39999999999998</v>
      </c>
      <c r="AQ105" s="4">
        <v>60.875</v>
      </c>
      <c r="AR105" s="4" t="s">
        <v>157</v>
      </c>
      <c r="AS105" s="3">
        <v>3.3</v>
      </c>
      <c r="AT105" s="4">
        <v>11.88025</v>
      </c>
      <c r="AU105" s="4">
        <v>3.125</v>
      </c>
      <c r="AV105" s="4"/>
      <c r="AW105" s="3" t="s">
        <v>158</v>
      </c>
      <c r="AX105" s="4"/>
      <c r="AY105" s="4"/>
      <c r="AZ105" s="4"/>
      <c r="BA105" s="3">
        <f t="shared" si="42"/>
        <v>0.5</v>
      </c>
      <c r="BB105" s="4"/>
      <c r="BC105" s="4" t="s">
        <v>159</v>
      </c>
      <c r="BD105" s="4"/>
      <c r="BE105" s="4"/>
      <c r="BF105" s="4"/>
      <c r="BG105" s="4"/>
      <c r="BH105" s="4"/>
      <c r="BI105" s="4"/>
      <c r="BJ105" s="11">
        <v>2167.5</v>
      </c>
      <c r="BK105" s="4"/>
      <c r="BL105" s="3">
        <f t="shared" si="37"/>
        <v>5.0000000000000001E-3</v>
      </c>
      <c r="BM105" s="4"/>
      <c r="BN105" s="4" t="s">
        <v>157</v>
      </c>
      <c r="BO105" s="4"/>
      <c r="BP105" s="4">
        <v>77.875</v>
      </c>
      <c r="BQ105" s="4"/>
      <c r="BR105" s="4" t="s">
        <v>157</v>
      </c>
      <c r="BS105" s="4"/>
      <c r="BT105" s="3">
        <f t="shared" si="38"/>
        <v>5.0000000000000001E-3</v>
      </c>
      <c r="BU105" s="4"/>
      <c r="BV105" s="4"/>
      <c r="BW105" s="4"/>
      <c r="BX105" s="4"/>
      <c r="BY105" s="4"/>
      <c r="BZ105" s="4" t="s">
        <v>169</v>
      </c>
      <c r="CA105" s="4"/>
      <c r="CB105" s="3">
        <f t="shared" si="39"/>
        <v>5.0000000000000001E-3</v>
      </c>
      <c r="CC105" s="4"/>
      <c r="CD105" s="4">
        <v>585.125</v>
      </c>
      <c r="CE105" s="4">
        <v>312.75</v>
      </c>
      <c r="CF105" s="4">
        <v>2.875</v>
      </c>
      <c r="CG105" s="4"/>
      <c r="CH105" s="4"/>
      <c r="CI105" s="4" t="s">
        <v>157</v>
      </c>
      <c r="CJ105" s="4"/>
      <c r="CK105" s="4">
        <v>2.875</v>
      </c>
      <c r="CL105" s="4">
        <v>25</v>
      </c>
      <c r="CM105" s="4" t="s">
        <v>160</v>
      </c>
      <c r="CN105" s="4" t="s">
        <v>161</v>
      </c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 t="s">
        <v>162</v>
      </c>
      <c r="DL105" s="4"/>
      <c r="DM105" s="4"/>
      <c r="DN105" s="4"/>
      <c r="DO105" s="4"/>
      <c r="DP105" s="4"/>
      <c r="DQ105" s="4"/>
      <c r="DR105" s="4"/>
      <c r="DS105" s="4" t="s">
        <v>164</v>
      </c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 t="s">
        <v>164</v>
      </c>
      <c r="ES105" s="4" t="s">
        <v>165</v>
      </c>
      <c r="ET105" s="3">
        <f t="shared" si="27"/>
        <v>0</v>
      </c>
      <c r="EU105" s="4" t="s">
        <v>162</v>
      </c>
      <c r="EV105" s="4"/>
      <c r="EW105" s="4"/>
      <c r="EX105" s="4"/>
      <c r="EY105" s="4" t="s">
        <v>166</v>
      </c>
      <c r="EZ105" s="4"/>
      <c r="FA105" s="4"/>
      <c r="FB105" s="4"/>
      <c r="FC105" s="4"/>
      <c r="FD105" s="4"/>
      <c r="FE105" s="4"/>
      <c r="FF105" s="4"/>
      <c r="FG105" s="4"/>
      <c r="FH105" s="4"/>
      <c r="FI105" s="4">
        <v>1.75</v>
      </c>
      <c r="FJ105" s="4">
        <v>7.7750000000000004</v>
      </c>
      <c r="FK105" s="4">
        <v>76.417500000000004</v>
      </c>
    </row>
    <row r="106" spans="1:167" x14ac:dyDescent="0.25">
      <c r="A106" s="13">
        <v>26402</v>
      </c>
      <c r="B106" s="13" t="s">
        <v>280</v>
      </c>
      <c r="C106" s="4" t="s">
        <v>281</v>
      </c>
      <c r="D106" s="4"/>
      <c r="E106" s="1" t="s">
        <v>841</v>
      </c>
      <c r="F106" s="1" t="s">
        <v>831</v>
      </c>
      <c r="G106" s="1"/>
      <c r="H106" s="1" t="s">
        <v>825</v>
      </c>
      <c r="I106" s="1" t="s">
        <v>854</v>
      </c>
      <c r="J106" s="9" t="s">
        <v>861</v>
      </c>
      <c r="K106" s="9" t="s">
        <v>862</v>
      </c>
      <c r="L106" s="10">
        <v>608258</v>
      </c>
      <c r="M106" s="10">
        <v>5047920</v>
      </c>
      <c r="N106" s="15" t="s">
        <v>831</v>
      </c>
      <c r="O106" s="15"/>
      <c r="P106" s="4">
        <v>108.5</v>
      </c>
      <c r="Q106" s="4">
        <v>1</v>
      </c>
      <c r="R106" s="3">
        <v>619</v>
      </c>
      <c r="S106" s="4">
        <v>0</v>
      </c>
      <c r="T106" s="4">
        <v>1.48</v>
      </c>
      <c r="U106" s="4">
        <v>7.625</v>
      </c>
      <c r="V106" s="4">
        <v>246.25</v>
      </c>
      <c r="W106" s="4"/>
      <c r="X106" s="4">
        <v>13.975</v>
      </c>
      <c r="Y106" s="4">
        <v>73.150000000000006</v>
      </c>
      <c r="Z106" s="4">
        <f>0.5*0.003</f>
        <v>1.5E-3</v>
      </c>
      <c r="AA106" s="3">
        <f t="shared" si="25"/>
        <v>1.9285500000000002E-3</v>
      </c>
      <c r="AB106" s="4">
        <v>7.5000000000000002E-4</v>
      </c>
      <c r="AC106" s="4">
        <f>0.5*0.023</f>
        <v>1.15E-2</v>
      </c>
      <c r="AD106" s="3">
        <f t="shared" si="26"/>
        <v>5.0928900000000006E-2</v>
      </c>
      <c r="AE106" s="4">
        <f t="shared" si="40"/>
        <v>7.4999999999999997E-3</v>
      </c>
      <c r="AF106" s="3">
        <f t="shared" si="34"/>
        <v>2.4642749999999998E-2</v>
      </c>
      <c r="AG106" s="4">
        <v>0.28549999999999998</v>
      </c>
      <c r="AH106" s="3">
        <f t="shared" si="41"/>
        <v>5.0000000000000001E-3</v>
      </c>
      <c r="AI106" s="4"/>
      <c r="AJ106" s="4">
        <v>0.28625</v>
      </c>
      <c r="AK106" s="3">
        <v>6.875E-3</v>
      </c>
      <c r="AL106" s="4" t="s">
        <v>157</v>
      </c>
      <c r="AM106" s="4"/>
      <c r="AN106" s="4"/>
      <c r="AO106" s="4"/>
      <c r="AP106" s="4">
        <v>132.35</v>
      </c>
      <c r="AQ106" s="4">
        <v>12.625</v>
      </c>
      <c r="AR106" s="4">
        <v>1.1319999999999999</v>
      </c>
      <c r="AS106" s="3" t="s">
        <v>157</v>
      </c>
      <c r="AT106" s="4">
        <v>10.344250000000001</v>
      </c>
      <c r="AU106" s="4">
        <v>8.7362500000000001</v>
      </c>
      <c r="AV106" s="4"/>
      <c r="AW106" s="3" t="s">
        <v>158</v>
      </c>
      <c r="AX106" s="4"/>
      <c r="AY106" s="4"/>
      <c r="AZ106" s="4"/>
      <c r="BA106" s="3">
        <f t="shared" si="42"/>
        <v>0.5</v>
      </c>
      <c r="BB106" s="4"/>
      <c r="BC106" s="4" t="s">
        <v>159</v>
      </c>
      <c r="BD106" s="4"/>
      <c r="BE106" s="4"/>
      <c r="BF106" s="4"/>
      <c r="BG106" s="4"/>
      <c r="BH106" s="4"/>
      <c r="BI106" s="4"/>
      <c r="BJ106" s="4">
        <v>209.75</v>
      </c>
      <c r="BK106" s="4"/>
      <c r="BL106" s="3">
        <f t="shared" si="37"/>
        <v>5.0000000000000001E-3</v>
      </c>
      <c r="BM106" s="4"/>
      <c r="BN106" s="4" t="s">
        <v>157</v>
      </c>
      <c r="BO106" s="4"/>
      <c r="BP106" s="4">
        <v>13.375</v>
      </c>
      <c r="BQ106" s="4"/>
      <c r="BR106" s="4" t="s">
        <v>157</v>
      </c>
      <c r="BS106" s="4"/>
      <c r="BT106" s="3">
        <v>4.3333000000000003E-2</v>
      </c>
      <c r="BU106" s="4"/>
      <c r="BV106" s="4"/>
      <c r="BW106" s="4"/>
      <c r="BX106" s="4"/>
      <c r="BY106" s="4"/>
      <c r="BZ106" s="4" t="s">
        <v>169</v>
      </c>
      <c r="CA106" s="4"/>
      <c r="CB106" s="3">
        <f t="shared" si="39"/>
        <v>5.0000000000000001E-3</v>
      </c>
      <c r="CC106" s="4"/>
      <c r="CD106" s="4">
        <v>427.5</v>
      </c>
      <c r="CE106" s="4">
        <v>227.75</v>
      </c>
      <c r="CF106" s="4" t="s">
        <v>157</v>
      </c>
      <c r="CG106" s="4"/>
      <c r="CH106" s="4"/>
      <c r="CI106" s="4" t="s">
        <v>157</v>
      </c>
      <c r="CJ106" s="4"/>
      <c r="CK106" s="4" t="s">
        <v>157</v>
      </c>
      <c r="CL106" s="11">
        <v>1087.5</v>
      </c>
      <c r="CM106" s="4" t="s">
        <v>160</v>
      </c>
      <c r="CN106" s="4" t="s">
        <v>161</v>
      </c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 t="s">
        <v>162</v>
      </c>
      <c r="DL106" s="4"/>
      <c r="DM106" s="4"/>
      <c r="DN106" s="4"/>
      <c r="DO106" s="4"/>
      <c r="DP106" s="4"/>
      <c r="DQ106" s="4"/>
      <c r="DR106" s="4"/>
      <c r="DS106" s="4" t="s">
        <v>164</v>
      </c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 t="s">
        <v>164</v>
      </c>
      <c r="ES106" s="4" t="s">
        <v>165</v>
      </c>
      <c r="ET106" s="3">
        <f t="shared" si="27"/>
        <v>0</v>
      </c>
      <c r="EU106" s="4" t="s">
        <v>162</v>
      </c>
      <c r="EV106" s="4"/>
      <c r="EW106" s="4"/>
      <c r="EX106" s="4"/>
      <c r="EY106" s="4" t="s">
        <v>166</v>
      </c>
      <c r="EZ106" s="4"/>
      <c r="FA106" s="4"/>
      <c r="FB106" s="4"/>
      <c r="FC106" s="4"/>
      <c r="FD106" s="4"/>
      <c r="FE106" s="4"/>
      <c r="FF106" s="4"/>
      <c r="FG106" s="4"/>
      <c r="FH106" s="4"/>
      <c r="FI106" s="4" t="s">
        <v>181</v>
      </c>
      <c r="FJ106" s="4">
        <v>5.8250000000000002</v>
      </c>
      <c r="FK106" s="4">
        <v>55.435000000000002</v>
      </c>
    </row>
    <row r="107" spans="1:167" x14ac:dyDescent="0.25">
      <c r="A107" s="13">
        <v>26420</v>
      </c>
      <c r="B107" s="13" t="s">
        <v>574</v>
      </c>
      <c r="C107" s="4" t="s">
        <v>575</v>
      </c>
      <c r="D107" s="4" t="s">
        <v>575</v>
      </c>
      <c r="E107" s="1" t="s">
        <v>830</v>
      </c>
      <c r="F107" s="1" t="s">
        <v>831</v>
      </c>
      <c r="G107" s="1"/>
      <c r="H107" s="1" t="s">
        <v>825</v>
      </c>
      <c r="I107" s="1" t="s">
        <v>854</v>
      </c>
      <c r="J107" s="9" t="s">
        <v>861</v>
      </c>
      <c r="K107" s="9" t="s">
        <v>845</v>
      </c>
      <c r="L107" s="10">
        <v>663762.64</v>
      </c>
      <c r="M107" s="10">
        <v>5070938.63</v>
      </c>
      <c r="N107" s="15" t="s">
        <v>831</v>
      </c>
      <c r="O107" s="15"/>
      <c r="P107" s="4">
        <v>324.39999999999998</v>
      </c>
      <c r="Q107" s="4">
        <v>2.5</v>
      </c>
      <c r="R107" s="3">
        <v>755</v>
      </c>
      <c r="S107" s="4">
        <v>0</v>
      </c>
      <c r="T107" s="4">
        <v>0.94</v>
      </c>
      <c r="U107" s="4">
        <v>7.6</v>
      </c>
      <c r="V107" s="4">
        <v>225.75</v>
      </c>
      <c r="W107" s="4"/>
      <c r="X107" s="4">
        <v>15.7</v>
      </c>
      <c r="Y107" s="4">
        <v>367.9</v>
      </c>
      <c r="Z107" s="4">
        <v>0.10174999999999999</v>
      </c>
      <c r="AA107" s="3">
        <f t="shared" si="25"/>
        <v>0.13081997500000001</v>
      </c>
      <c r="AB107" s="4">
        <v>1.78725</v>
      </c>
      <c r="AC107" s="4">
        <v>1.68</v>
      </c>
      <c r="AD107" s="3">
        <f t="shared" si="26"/>
        <v>7.440048</v>
      </c>
      <c r="AE107" s="4">
        <f t="shared" si="40"/>
        <v>7.4999999999999997E-3</v>
      </c>
      <c r="AF107" s="3">
        <f t="shared" si="34"/>
        <v>2.4642749999999998E-2</v>
      </c>
      <c r="AG107" s="4">
        <v>0.89224999999999999</v>
      </c>
      <c r="AH107" s="3">
        <f t="shared" si="41"/>
        <v>5.0000000000000001E-3</v>
      </c>
      <c r="AI107" s="4"/>
      <c r="AJ107" s="4">
        <v>2.6775000000000002</v>
      </c>
      <c r="AK107" s="3" t="s">
        <v>156</v>
      </c>
      <c r="AL107" s="4">
        <v>2.8849999999999998</v>
      </c>
      <c r="AM107" s="4"/>
      <c r="AN107" s="4"/>
      <c r="AO107" s="4"/>
      <c r="AP107" s="4">
        <v>396.15</v>
      </c>
      <c r="AQ107" s="4">
        <v>80.924999999999997</v>
      </c>
      <c r="AR107" s="4" t="s">
        <v>157</v>
      </c>
      <c r="AS107" s="3">
        <v>20.75</v>
      </c>
      <c r="AT107" s="4">
        <v>40.344999999999999</v>
      </c>
      <c r="AU107" s="4">
        <v>24.28</v>
      </c>
      <c r="AV107" s="4"/>
      <c r="AW107" s="3">
        <v>16.5</v>
      </c>
      <c r="AX107" s="4"/>
      <c r="AY107" s="4"/>
      <c r="AZ107" s="4"/>
      <c r="BA107" s="3">
        <f t="shared" si="42"/>
        <v>0.5</v>
      </c>
      <c r="BB107" s="4"/>
      <c r="BC107" s="4" t="s">
        <v>159</v>
      </c>
      <c r="BD107" s="4"/>
      <c r="BE107" s="4"/>
      <c r="BF107" s="4"/>
      <c r="BG107" s="4"/>
      <c r="BH107" s="4"/>
      <c r="BI107" s="4"/>
      <c r="BJ107" s="4">
        <v>2.25</v>
      </c>
      <c r="BK107" s="4"/>
      <c r="BL107" s="3">
        <f t="shared" si="37"/>
        <v>5.0000000000000001E-3</v>
      </c>
      <c r="BM107" s="4"/>
      <c r="BN107" s="4" t="s">
        <v>157</v>
      </c>
      <c r="BO107" s="4"/>
      <c r="BP107" s="4">
        <v>22.75</v>
      </c>
      <c r="BQ107" s="4"/>
      <c r="BR107" s="4" t="s">
        <v>157</v>
      </c>
      <c r="BS107" s="4"/>
      <c r="BT107" s="3">
        <f>0.5*0.01</f>
        <v>5.0000000000000001E-3</v>
      </c>
      <c r="BU107" s="4"/>
      <c r="BV107" s="4"/>
      <c r="BW107" s="4"/>
      <c r="BX107" s="4"/>
      <c r="BY107" s="4"/>
      <c r="BZ107" s="4" t="s">
        <v>169</v>
      </c>
      <c r="CA107" s="4"/>
      <c r="CB107" s="3">
        <f t="shared" si="39"/>
        <v>5.0000000000000001E-3</v>
      </c>
      <c r="CC107" s="4"/>
      <c r="CD107" s="4">
        <v>375.375</v>
      </c>
      <c r="CE107" s="4">
        <v>45.375</v>
      </c>
      <c r="CF107" s="4" t="s">
        <v>157</v>
      </c>
      <c r="CG107" s="4"/>
      <c r="CH107" s="4"/>
      <c r="CI107" s="4" t="s">
        <v>157</v>
      </c>
      <c r="CJ107" s="4"/>
      <c r="CK107" s="4" t="s">
        <v>157</v>
      </c>
      <c r="CL107" s="4">
        <v>25</v>
      </c>
      <c r="CM107" s="4" t="s">
        <v>160</v>
      </c>
      <c r="CN107" s="4" t="s">
        <v>161</v>
      </c>
      <c r="CO107" s="4"/>
      <c r="CP107" s="4"/>
      <c r="CQ107" s="4"/>
      <c r="CR107" s="4"/>
      <c r="CS107" s="4"/>
      <c r="CT107" s="4"/>
      <c r="CU107" s="4"/>
      <c r="CV107" s="4"/>
      <c r="CW107" s="3" t="s">
        <v>180</v>
      </c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 t="s">
        <v>162</v>
      </c>
      <c r="DL107" s="4"/>
      <c r="DM107" s="4"/>
      <c r="DN107" s="4"/>
      <c r="DO107" s="4"/>
      <c r="DP107" s="4"/>
      <c r="DQ107" s="4"/>
      <c r="DR107" s="4"/>
      <c r="DS107" s="4" t="s">
        <v>164</v>
      </c>
      <c r="DT107" s="4"/>
      <c r="DU107" s="3" t="s">
        <v>156</v>
      </c>
      <c r="DV107" s="3" t="s">
        <v>155</v>
      </c>
      <c r="DW107" s="4"/>
      <c r="DX107" s="4"/>
      <c r="DY107" s="4"/>
      <c r="DZ107" s="4"/>
      <c r="EA107" s="4"/>
      <c r="EB107" s="4"/>
      <c r="EC107" s="4"/>
      <c r="ED107" s="4"/>
      <c r="EE107" s="3" t="s">
        <v>154</v>
      </c>
      <c r="EF107" s="4"/>
      <c r="EG107" s="4"/>
      <c r="EH107" s="4"/>
      <c r="EI107" s="4"/>
      <c r="EJ107" s="4"/>
      <c r="EK107" s="4"/>
      <c r="EL107" s="4"/>
      <c r="EM107" s="4"/>
      <c r="EN107" s="3" t="s">
        <v>180</v>
      </c>
      <c r="EO107" s="4"/>
      <c r="EP107" s="4"/>
      <c r="EQ107" s="3" t="s">
        <v>180</v>
      </c>
      <c r="ER107" s="4" t="s">
        <v>164</v>
      </c>
      <c r="ES107" s="4" t="s">
        <v>165</v>
      </c>
      <c r="ET107" s="3">
        <f t="shared" si="27"/>
        <v>0</v>
      </c>
      <c r="EU107" s="4" t="s">
        <v>162</v>
      </c>
      <c r="EV107" s="4"/>
      <c r="EW107" s="4"/>
      <c r="EX107" s="4"/>
      <c r="EY107" s="4" t="s">
        <v>166</v>
      </c>
      <c r="EZ107" s="4"/>
      <c r="FA107" s="4"/>
      <c r="FB107" s="4"/>
      <c r="FC107" s="4"/>
      <c r="FD107" s="4"/>
      <c r="FE107" s="4"/>
      <c r="FF107" s="4"/>
      <c r="FG107" s="4"/>
      <c r="FH107" s="4"/>
      <c r="FI107" s="4" t="s">
        <v>181</v>
      </c>
      <c r="FJ107" s="4">
        <v>8.1750000000000007</v>
      </c>
      <c r="FK107" s="4">
        <v>82.397499999999994</v>
      </c>
    </row>
    <row r="108" spans="1:167" x14ac:dyDescent="0.25">
      <c r="A108" s="13">
        <v>26430</v>
      </c>
      <c r="B108" s="13" t="s">
        <v>576</v>
      </c>
      <c r="C108" s="4" t="s">
        <v>577</v>
      </c>
      <c r="D108" s="4"/>
      <c r="E108" s="1" t="s">
        <v>829</v>
      </c>
      <c r="F108" s="1"/>
      <c r="G108" s="1"/>
      <c r="H108" s="1" t="s">
        <v>825</v>
      </c>
      <c r="I108" s="1" t="s">
        <v>854</v>
      </c>
      <c r="J108" s="9" t="s">
        <v>861</v>
      </c>
      <c r="K108" s="9" t="s">
        <v>862</v>
      </c>
      <c r="L108" s="10">
        <v>606528.99</v>
      </c>
      <c r="M108" s="10">
        <v>5040813.78</v>
      </c>
      <c r="N108" s="15" t="s">
        <v>831</v>
      </c>
      <c r="O108" s="15"/>
      <c r="P108" s="4">
        <v>247.95</v>
      </c>
      <c r="Q108" s="4">
        <v>8.5</v>
      </c>
      <c r="R108" s="3">
        <v>553.25</v>
      </c>
      <c r="S108" s="4">
        <v>0</v>
      </c>
      <c r="T108" s="4">
        <v>0.94125000000000003</v>
      </c>
      <c r="U108" s="4">
        <v>7.55</v>
      </c>
      <c r="V108" s="4">
        <v>287.25</v>
      </c>
      <c r="W108" s="4"/>
      <c r="X108" s="4">
        <v>12.95</v>
      </c>
      <c r="Y108" s="4">
        <v>275.42500000000001</v>
      </c>
      <c r="Z108" s="4">
        <f>0.5*0.003</f>
        <v>1.5E-3</v>
      </c>
      <c r="AA108" s="3">
        <f t="shared" si="25"/>
        <v>1.9285500000000002E-3</v>
      </c>
      <c r="AB108" s="4">
        <v>2.5545</v>
      </c>
      <c r="AC108" s="4">
        <v>2.5499999999999998</v>
      </c>
      <c r="AD108" s="3">
        <f t="shared" si="26"/>
        <v>11.29293</v>
      </c>
      <c r="AE108" s="4">
        <f t="shared" si="40"/>
        <v>7.4999999999999997E-3</v>
      </c>
      <c r="AF108" s="3">
        <f t="shared" si="34"/>
        <v>2.4642749999999998E-2</v>
      </c>
      <c r="AG108" s="4">
        <v>1.018</v>
      </c>
      <c r="AH108" s="3">
        <f t="shared" si="41"/>
        <v>5.0000000000000001E-3</v>
      </c>
      <c r="AI108" s="4"/>
      <c r="AJ108" s="4">
        <v>3.5724999999999998</v>
      </c>
      <c r="AK108" s="3">
        <v>7.4999999999999997E-3</v>
      </c>
      <c r="AL108" s="4" t="s">
        <v>157</v>
      </c>
      <c r="AM108" s="4"/>
      <c r="AN108" s="4"/>
      <c r="AO108" s="4"/>
      <c r="AP108" s="4">
        <v>302.55</v>
      </c>
      <c r="AQ108" s="4">
        <v>57.7</v>
      </c>
      <c r="AR108" s="4" t="s">
        <v>157</v>
      </c>
      <c r="AS108" s="3">
        <v>4.2</v>
      </c>
      <c r="AT108" s="4">
        <v>32.125</v>
      </c>
      <c r="AU108" s="4">
        <v>1.8462499999999999</v>
      </c>
      <c r="AV108" s="4"/>
      <c r="AW108" s="3">
        <v>11</v>
      </c>
      <c r="AX108" s="4"/>
      <c r="AY108" s="4"/>
      <c r="AZ108" s="4"/>
      <c r="BA108" s="3">
        <f t="shared" si="42"/>
        <v>0.5</v>
      </c>
      <c r="BB108" s="4"/>
      <c r="BC108" s="4" t="s">
        <v>159</v>
      </c>
      <c r="BD108" s="4"/>
      <c r="BE108" s="4"/>
      <c r="BF108" s="4"/>
      <c r="BG108" s="4"/>
      <c r="BH108" s="4"/>
      <c r="BI108" s="4"/>
      <c r="BJ108" s="4">
        <v>68</v>
      </c>
      <c r="BK108" s="4"/>
      <c r="BL108" s="3">
        <f t="shared" si="37"/>
        <v>5.0000000000000001E-3</v>
      </c>
      <c r="BM108" s="4"/>
      <c r="BN108" s="4" t="s">
        <v>157</v>
      </c>
      <c r="BO108" s="4"/>
      <c r="BP108" s="4">
        <v>1.125</v>
      </c>
      <c r="BQ108" s="4"/>
      <c r="BR108" s="4" t="s">
        <v>157</v>
      </c>
      <c r="BS108" s="4"/>
      <c r="BT108" s="3">
        <f>0.5*0.01</f>
        <v>5.0000000000000001E-3</v>
      </c>
      <c r="BU108" s="4"/>
      <c r="BV108" s="4"/>
      <c r="BW108" s="4"/>
      <c r="BX108" s="4"/>
      <c r="BY108" s="4"/>
      <c r="BZ108" s="4" t="s">
        <v>169</v>
      </c>
      <c r="CA108" s="4"/>
      <c r="CB108" s="3">
        <f t="shared" si="39"/>
        <v>5.0000000000000001E-3</v>
      </c>
      <c r="CC108" s="4"/>
      <c r="CD108" s="11">
        <v>1637.5</v>
      </c>
      <c r="CE108" s="4">
        <v>900.125</v>
      </c>
      <c r="CF108" s="4">
        <v>7.875</v>
      </c>
      <c r="CG108" s="4"/>
      <c r="CH108" s="4"/>
      <c r="CI108" s="4" t="s">
        <v>157</v>
      </c>
      <c r="CJ108" s="4"/>
      <c r="CK108" s="4">
        <v>7.875</v>
      </c>
      <c r="CL108" s="4">
        <v>100</v>
      </c>
      <c r="CM108" s="4" t="s">
        <v>160</v>
      </c>
      <c r="CN108" s="4" t="s">
        <v>161</v>
      </c>
      <c r="CO108" s="4"/>
      <c r="CP108" s="4"/>
      <c r="CQ108" s="4"/>
      <c r="CR108" s="4"/>
      <c r="CS108" s="4"/>
      <c r="CT108" s="4"/>
      <c r="CU108" s="4"/>
      <c r="CV108" s="4"/>
      <c r="CW108" s="3">
        <v>1.0999999999999999E-2</v>
      </c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 t="s">
        <v>162</v>
      </c>
      <c r="DL108" s="4"/>
      <c r="DM108" s="4"/>
      <c r="DN108" s="4"/>
      <c r="DO108" s="4"/>
      <c r="DP108" s="4"/>
      <c r="DQ108" s="4"/>
      <c r="DR108" s="4"/>
      <c r="DS108" s="4" t="s">
        <v>164</v>
      </c>
      <c r="DT108" s="4"/>
      <c r="DU108" s="3" t="s">
        <v>156</v>
      </c>
      <c r="DV108" s="3" t="s">
        <v>155</v>
      </c>
      <c r="DW108" s="4"/>
      <c r="DX108" s="4"/>
      <c r="DY108" s="4"/>
      <c r="DZ108" s="4"/>
      <c r="EA108" s="4"/>
      <c r="EB108" s="4"/>
      <c r="EC108" s="4"/>
      <c r="ED108" s="4"/>
      <c r="EE108" s="3" t="s">
        <v>154</v>
      </c>
      <c r="EF108" s="4"/>
      <c r="EG108" s="4"/>
      <c r="EH108" s="4"/>
      <c r="EI108" s="4"/>
      <c r="EJ108" s="4"/>
      <c r="EK108" s="4"/>
      <c r="EL108" s="4"/>
      <c r="EM108" s="4"/>
      <c r="EN108" s="3" t="s">
        <v>180</v>
      </c>
      <c r="EO108" s="4"/>
      <c r="EP108" s="4"/>
      <c r="EQ108" s="3" t="s">
        <v>180</v>
      </c>
      <c r="ER108" s="4" t="s">
        <v>164</v>
      </c>
      <c r="ES108" s="4" t="s">
        <v>165</v>
      </c>
      <c r="ET108" s="3">
        <f t="shared" si="27"/>
        <v>0</v>
      </c>
      <c r="EU108" s="4" t="s">
        <v>162</v>
      </c>
      <c r="EV108" s="4"/>
      <c r="EW108" s="4"/>
      <c r="EX108" s="4"/>
      <c r="EY108" s="4" t="s">
        <v>166</v>
      </c>
      <c r="EZ108" s="4"/>
      <c r="FA108" s="4"/>
      <c r="FB108" s="4"/>
      <c r="FC108" s="4"/>
      <c r="FD108" s="4"/>
      <c r="FE108" s="4"/>
      <c r="FF108" s="4"/>
      <c r="FG108" s="4"/>
      <c r="FH108" s="4"/>
      <c r="FI108" s="4" t="s">
        <v>181</v>
      </c>
      <c r="FJ108" s="4">
        <v>9.2249999999999996</v>
      </c>
      <c r="FK108" s="4">
        <v>87.567499999999995</v>
      </c>
    </row>
    <row r="109" spans="1:167" x14ac:dyDescent="0.25">
      <c r="A109" s="13">
        <v>26440</v>
      </c>
      <c r="B109" s="13" t="s">
        <v>578</v>
      </c>
      <c r="C109" s="4" t="s">
        <v>579</v>
      </c>
      <c r="D109" s="4"/>
      <c r="E109" s="1" t="s">
        <v>829</v>
      </c>
      <c r="F109" s="1"/>
      <c r="G109" s="1"/>
      <c r="H109" s="1" t="s">
        <v>825</v>
      </c>
      <c r="I109" s="1" t="s">
        <v>854</v>
      </c>
      <c r="J109" s="9" t="s">
        <v>861</v>
      </c>
      <c r="K109" s="9" t="s">
        <v>862</v>
      </c>
      <c r="L109" s="10">
        <v>580170.38</v>
      </c>
      <c r="M109" s="10">
        <v>5053636.2300000004</v>
      </c>
      <c r="N109" s="15" t="s">
        <v>831</v>
      </c>
      <c r="O109" s="15"/>
      <c r="P109" s="4">
        <v>211.95</v>
      </c>
      <c r="Q109" s="4">
        <v>2.75</v>
      </c>
      <c r="R109" s="3">
        <v>353</v>
      </c>
      <c r="S109" s="4">
        <v>0</v>
      </c>
      <c r="T109" s="4">
        <v>1.3274999999999999</v>
      </c>
      <c r="U109" s="4">
        <v>7.85</v>
      </c>
      <c r="V109" s="4">
        <v>229.5</v>
      </c>
      <c r="W109" s="4"/>
      <c r="X109" s="4">
        <v>11.975</v>
      </c>
      <c r="Y109" s="4">
        <v>203.8</v>
      </c>
      <c r="Z109" s="4">
        <f>0.5*0.003</f>
        <v>1.5E-3</v>
      </c>
      <c r="AA109" s="3">
        <f t="shared" si="25"/>
        <v>1.9285500000000002E-3</v>
      </c>
      <c r="AB109" s="4">
        <v>0.41499999999999998</v>
      </c>
      <c r="AC109" s="4">
        <v>0.41499999999999998</v>
      </c>
      <c r="AD109" s="3">
        <f t="shared" si="26"/>
        <v>1.837869</v>
      </c>
      <c r="AE109" s="4">
        <f t="shared" si="40"/>
        <v>7.4999999999999997E-3</v>
      </c>
      <c r="AF109" s="3">
        <f t="shared" si="34"/>
        <v>2.4642749999999998E-2</v>
      </c>
      <c r="AG109" s="4">
        <v>1.1399999999999999</v>
      </c>
      <c r="AH109" s="3">
        <f t="shared" si="41"/>
        <v>5.0000000000000001E-3</v>
      </c>
      <c r="AI109" s="4"/>
      <c r="AJ109" s="4">
        <v>1.5549999999999999</v>
      </c>
      <c r="AK109" s="3">
        <v>2.5749999999999999E-2</v>
      </c>
      <c r="AL109" s="4">
        <v>2.4075000000000002</v>
      </c>
      <c r="AM109" s="4" t="s">
        <v>157</v>
      </c>
      <c r="AN109" s="4" t="s">
        <v>155</v>
      </c>
      <c r="AO109" s="4" t="s">
        <v>179</v>
      </c>
      <c r="AP109" s="4">
        <v>258.60000000000002</v>
      </c>
      <c r="AQ109" s="4">
        <v>57</v>
      </c>
      <c r="AR109" s="4" t="s">
        <v>157</v>
      </c>
      <c r="AS109" s="3">
        <v>1.45</v>
      </c>
      <c r="AT109" s="4">
        <v>14.964</v>
      </c>
      <c r="AU109" s="4">
        <v>4.7709999999999999</v>
      </c>
      <c r="AV109" s="4"/>
      <c r="AW109" s="3">
        <v>7.55</v>
      </c>
      <c r="AX109" s="4" t="s">
        <v>169</v>
      </c>
      <c r="AY109" s="4" t="s">
        <v>169</v>
      </c>
      <c r="AZ109" s="4" t="s">
        <v>157</v>
      </c>
      <c r="BA109" s="3">
        <f t="shared" si="42"/>
        <v>0.5</v>
      </c>
      <c r="BB109" s="4" t="s">
        <v>157</v>
      </c>
      <c r="BC109" s="4" t="s">
        <v>159</v>
      </c>
      <c r="BD109" s="4">
        <v>3.4249999999999998</v>
      </c>
      <c r="BE109" s="4"/>
      <c r="BF109" s="4"/>
      <c r="BG109" s="4"/>
      <c r="BH109" s="4"/>
      <c r="BI109" s="4">
        <v>23</v>
      </c>
      <c r="BJ109" s="4">
        <v>1.375</v>
      </c>
      <c r="BK109" s="4"/>
      <c r="BL109" s="3">
        <f t="shared" si="37"/>
        <v>5.0000000000000001E-3</v>
      </c>
      <c r="BM109" s="4" t="s">
        <v>155</v>
      </c>
      <c r="BN109" s="4" t="s">
        <v>157</v>
      </c>
      <c r="BO109" s="4">
        <v>2.875</v>
      </c>
      <c r="BP109" s="4">
        <v>1.125</v>
      </c>
      <c r="BQ109" s="4">
        <v>1.375</v>
      </c>
      <c r="BR109" s="4" t="s">
        <v>157</v>
      </c>
      <c r="BS109" s="4">
        <v>1.125</v>
      </c>
      <c r="BT109" s="3">
        <f>0.5*0.01</f>
        <v>5.0000000000000001E-3</v>
      </c>
      <c r="BU109" s="4" t="s">
        <v>159</v>
      </c>
      <c r="BV109" s="4"/>
      <c r="BW109" s="4">
        <v>3.375</v>
      </c>
      <c r="BX109" s="4">
        <v>0.29425000000000001</v>
      </c>
      <c r="BY109" s="4"/>
      <c r="BZ109" s="4" t="s">
        <v>169</v>
      </c>
      <c r="CA109" s="4">
        <v>18.25</v>
      </c>
      <c r="CB109" s="3">
        <f t="shared" si="39"/>
        <v>5.0000000000000001E-3</v>
      </c>
      <c r="CC109" s="4">
        <v>0.10249999999999999</v>
      </c>
      <c r="CD109" s="4">
        <v>657.5</v>
      </c>
      <c r="CE109" s="4">
        <v>220</v>
      </c>
      <c r="CF109" s="4">
        <v>595</v>
      </c>
      <c r="CG109" s="4">
        <v>16.666667</v>
      </c>
      <c r="CH109" s="4"/>
      <c r="CI109" s="4">
        <v>37.5</v>
      </c>
      <c r="CJ109" s="4"/>
      <c r="CK109" s="4">
        <v>632.5</v>
      </c>
      <c r="CL109" s="4">
        <v>25</v>
      </c>
      <c r="CM109" s="4" t="s">
        <v>160</v>
      </c>
      <c r="CN109" s="4" t="s">
        <v>161</v>
      </c>
      <c r="CO109" s="4"/>
      <c r="CP109" s="4"/>
      <c r="CQ109" s="4"/>
      <c r="CR109" s="4"/>
      <c r="CS109" s="4"/>
      <c r="CT109" s="4"/>
      <c r="CU109" s="4" t="s">
        <v>170</v>
      </c>
      <c r="CV109" s="4"/>
      <c r="CW109" s="3" t="s">
        <v>180</v>
      </c>
      <c r="CX109" s="4"/>
      <c r="CY109" s="4"/>
      <c r="CZ109" s="4" t="s">
        <v>157</v>
      </c>
      <c r="DA109" s="4" t="s">
        <v>171</v>
      </c>
      <c r="DB109" s="4" t="s">
        <v>172</v>
      </c>
      <c r="DC109" s="4" t="s">
        <v>173</v>
      </c>
      <c r="DD109" s="4" t="s">
        <v>174</v>
      </c>
      <c r="DE109" s="4" t="s">
        <v>170</v>
      </c>
      <c r="DF109" s="4"/>
      <c r="DG109" s="4"/>
      <c r="DH109" s="4"/>
      <c r="DI109" s="4"/>
      <c r="DJ109" s="4"/>
      <c r="DK109" s="4" t="s">
        <v>162</v>
      </c>
      <c r="DL109" s="4"/>
      <c r="DM109" s="4"/>
      <c r="DN109" s="4"/>
      <c r="DO109" s="4" t="s">
        <v>175</v>
      </c>
      <c r="DP109" s="4"/>
      <c r="DQ109" s="4"/>
      <c r="DR109" s="4"/>
      <c r="DS109" s="4" t="s">
        <v>164</v>
      </c>
      <c r="DT109" s="4"/>
      <c r="DU109" s="3" t="s">
        <v>156</v>
      </c>
      <c r="DV109" s="3" t="s">
        <v>155</v>
      </c>
      <c r="DW109" s="4" t="s">
        <v>176</v>
      </c>
      <c r="DX109" s="4"/>
      <c r="DY109" s="4"/>
      <c r="DZ109" s="4"/>
      <c r="EA109" s="4"/>
      <c r="EB109" s="4"/>
      <c r="EC109" s="4"/>
      <c r="ED109" s="4"/>
      <c r="EE109" s="3" t="s">
        <v>154</v>
      </c>
      <c r="EF109" s="4"/>
      <c r="EG109" s="4"/>
      <c r="EH109" s="4"/>
      <c r="EI109" s="4"/>
      <c r="EJ109" s="4"/>
      <c r="EK109" s="4"/>
      <c r="EL109" s="4"/>
      <c r="EM109" s="4"/>
      <c r="EN109" s="3" t="s">
        <v>180</v>
      </c>
      <c r="EO109" s="4"/>
      <c r="EP109" s="4"/>
      <c r="EQ109" s="3" t="s">
        <v>180</v>
      </c>
      <c r="ER109" s="4" t="s">
        <v>164</v>
      </c>
      <c r="ES109" s="4" t="s">
        <v>165</v>
      </c>
      <c r="ET109" s="3">
        <f t="shared" si="27"/>
        <v>0</v>
      </c>
      <c r="EU109" s="4" t="s">
        <v>162</v>
      </c>
      <c r="EV109" s="4"/>
      <c r="EW109" s="4"/>
      <c r="EX109" s="4" t="s">
        <v>161</v>
      </c>
      <c r="EY109" s="4" t="s">
        <v>166</v>
      </c>
      <c r="EZ109" s="4"/>
      <c r="FA109" s="4" t="s">
        <v>157</v>
      </c>
      <c r="FB109" s="4"/>
      <c r="FC109" s="4"/>
      <c r="FD109" s="4"/>
      <c r="FE109" s="4"/>
      <c r="FF109" s="4"/>
      <c r="FG109" s="4"/>
      <c r="FH109" s="4"/>
      <c r="FI109" s="4">
        <v>0.70499999999999996</v>
      </c>
      <c r="FJ109" s="4">
        <v>8.4250000000000007</v>
      </c>
      <c r="FK109" s="4">
        <v>78.227500000000006</v>
      </c>
    </row>
    <row r="110" spans="1:167" x14ac:dyDescent="0.25">
      <c r="A110" s="13">
        <v>26451</v>
      </c>
      <c r="B110" s="13" t="s">
        <v>282</v>
      </c>
      <c r="C110" s="4" t="s">
        <v>283</v>
      </c>
      <c r="D110" s="4"/>
      <c r="E110" s="1" t="s">
        <v>841</v>
      </c>
      <c r="F110" s="1" t="s">
        <v>831</v>
      </c>
      <c r="G110" s="1"/>
      <c r="H110" s="1" t="s">
        <v>825</v>
      </c>
      <c r="I110" s="1" t="s">
        <v>854</v>
      </c>
      <c r="J110" s="9" t="s">
        <v>861</v>
      </c>
      <c r="K110" s="9" t="s">
        <v>862</v>
      </c>
      <c r="L110" s="10">
        <v>610037</v>
      </c>
      <c r="M110" s="10">
        <v>5047657</v>
      </c>
      <c r="N110" s="15" t="s">
        <v>831</v>
      </c>
      <c r="O110" s="15"/>
      <c r="P110" s="4">
        <v>175.125</v>
      </c>
      <c r="Q110" s="4">
        <v>1.875</v>
      </c>
      <c r="R110" s="3">
        <v>351.75</v>
      </c>
      <c r="S110" s="4">
        <v>0</v>
      </c>
      <c r="T110" s="4">
        <v>1.3075000000000001</v>
      </c>
      <c r="U110" s="4">
        <v>7.375</v>
      </c>
      <c r="V110" s="4">
        <v>261.5</v>
      </c>
      <c r="W110" s="4"/>
      <c r="X110" s="4">
        <v>13.525</v>
      </c>
      <c r="Y110" s="4">
        <v>198.32499999999999</v>
      </c>
      <c r="Z110" s="4">
        <v>4.5999999999999999E-2</v>
      </c>
      <c r="AA110" s="3">
        <f t="shared" si="25"/>
        <v>5.9142199999999999E-2</v>
      </c>
      <c r="AB110" s="4">
        <v>2.1960000000000002</v>
      </c>
      <c r="AC110" s="4">
        <v>2.15</v>
      </c>
      <c r="AD110" s="3">
        <f t="shared" si="26"/>
        <v>9.52149</v>
      </c>
      <c r="AE110" s="4">
        <f t="shared" si="40"/>
        <v>7.4999999999999997E-3</v>
      </c>
      <c r="AF110" s="3">
        <f t="shared" si="34"/>
        <v>2.4642749999999998E-2</v>
      </c>
      <c r="AG110" s="4">
        <v>0.97399999999999998</v>
      </c>
      <c r="AH110" s="3">
        <f t="shared" si="41"/>
        <v>5.0000000000000001E-3</v>
      </c>
      <c r="AI110" s="4"/>
      <c r="AJ110" s="4">
        <v>3.17</v>
      </c>
      <c r="AK110" s="3">
        <v>3.0124999999999999E-2</v>
      </c>
      <c r="AL110" s="4" t="s">
        <v>157</v>
      </c>
      <c r="AM110" s="4"/>
      <c r="AN110" s="4"/>
      <c r="AO110" s="4"/>
      <c r="AP110" s="4">
        <v>213.57499999999999</v>
      </c>
      <c r="AQ110" s="4">
        <v>40.950000000000003</v>
      </c>
      <c r="AR110" s="4" t="s">
        <v>157</v>
      </c>
      <c r="AS110" s="3">
        <v>6.3</v>
      </c>
      <c r="AT110" s="4">
        <v>22.914999999999999</v>
      </c>
      <c r="AU110" s="4">
        <v>4.8315000000000001</v>
      </c>
      <c r="AV110" s="4"/>
      <c r="AW110" s="3">
        <v>8.3249999999999993</v>
      </c>
      <c r="AX110" s="4"/>
      <c r="AY110" s="4"/>
      <c r="AZ110" s="4"/>
      <c r="BA110" s="3">
        <f t="shared" si="42"/>
        <v>0.5</v>
      </c>
      <c r="BB110" s="4"/>
      <c r="BC110" s="4" t="s">
        <v>159</v>
      </c>
      <c r="BD110" s="4"/>
      <c r="BE110" s="4"/>
      <c r="BF110" s="4"/>
      <c r="BG110" s="4"/>
      <c r="BH110" s="4"/>
      <c r="BI110" s="4"/>
      <c r="BJ110" s="12">
        <v>1703</v>
      </c>
      <c r="BK110" s="4"/>
      <c r="BL110" s="3">
        <f t="shared" si="37"/>
        <v>5.0000000000000001E-3</v>
      </c>
      <c r="BM110" s="4"/>
      <c r="BN110" s="4" t="s">
        <v>157</v>
      </c>
      <c r="BO110" s="4"/>
      <c r="BP110" s="4">
        <v>3.75</v>
      </c>
      <c r="BQ110" s="4"/>
      <c r="BR110" s="4" t="s">
        <v>157</v>
      </c>
      <c r="BS110" s="4"/>
      <c r="BT110" s="3">
        <v>0.76249999999999996</v>
      </c>
      <c r="BU110" s="4"/>
      <c r="BV110" s="4"/>
      <c r="BW110" s="4"/>
      <c r="BX110" s="4"/>
      <c r="BY110" s="4"/>
      <c r="BZ110" s="4" t="s">
        <v>169</v>
      </c>
      <c r="CA110" s="4"/>
      <c r="CB110" s="3">
        <f t="shared" si="39"/>
        <v>5.0000000000000001E-3</v>
      </c>
      <c r="CC110" s="4"/>
      <c r="CD110" s="11">
        <v>1057.5</v>
      </c>
      <c r="CE110" s="4">
        <v>712.625</v>
      </c>
      <c r="CF110" s="4" t="s">
        <v>157</v>
      </c>
      <c r="CG110" s="4"/>
      <c r="CH110" s="4"/>
      <c r="CI110" s="4" t="s">
        <v>157</v>
      </c>
      <c r="CJ110" s="4"/>
      <c r="CK110" s="4" t="s">
        <v>157</v>
      </c>
      <c r="CL110" s="12">
        <v>1340</v>
      </c>
      <c r="CM110" s="4" t="s">
        <v>160</v>
      </c>
      <c r="CN110" s="4" t="s">
        <v>161</v>
      </c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 t="s">
        <v>162</v>
      </c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 t="s">
        <v>164</v>
      </c>
      <c r="ES110" s="4" t="s">
        <v>165</v>
      </c>
      <c r="ET110" s="3">
        <f t="shared" si="27"/>
        <v>0</v>
      </c>
      <c r="EU110" s="4" t="s">
        <v>162</v>
      </c>
      <c r="EV110" s="4"/>
      <c r="EW110" s="4"/>
      <c r="EX110" s="4"/>
      <c r="EY110" s="4" t="s">
        <v>166</v>
      </c>
      <c r="EZ110" s="4"/>
      <c r="FA110" s="4"/>
      <c r="FB110" s="4"/>
      <c r="FC110" s="4"/>
      <c r="FD110" s="4"/>
      <c r="FE110" s="4"/>
      <c r="FF110" s="4"/>
      <c r="FG110" s="4"/>
      <c r="FH110" s="4"/>
      <c r="FI110" s="4" t="s">
        <v>181</v>
      </c>
      <c r="FJ110" s="4">
        <v>7.2</v>
      </c>
      <c r="FK110" s="4">
        <v>69.002499999999998</v>
      </c>
    </row>
    <row r="111" spans="1:167" x14ac:dyDescent="0.25">
      <c r="A111" s="13">
        <v>26461</v>
      </c>
      <c r="B111" s="13" t="s">
        <v>483</v>
      </c>
      <c r="C111" s="4" t="s">
        <v>484</v>
      </c>
      <c r="D111" s="4"/>
      <c r="E111" s="1" t="s">
        <v>841</v>
      </c>
      <c r="F111" s="1"/>
      <c r="G111" s="1"/>
      <c r="H111" s="1" t="s">
        <v>825</v>
      </c>
      <c r="I111" s="1" t="s">
        <v>854</v>
      </c>
      <c r="J111" s="9" t="s">
        <v>861</v>
      </c>
      <c r="K111" s="9" t="s">
        <v>845</v>
      </c>
      <c r="L111" s="10">
        <v>627920</v>
      </c>
      <c r="M111" s="10">
        <v>5044005</v>
      </c>
      <c r="N111" s="15" t="s">
        <v>831</v>
      </c>
      <c r="O111" s="15" t="s">
        <v>831</v>
      </c>
      <c r="P111" s="4">
        <v>306.91666700000002</v>
      </c>
      <c r="Q111" s="4">
        <v>4</v>
      </c>
      <c r="R111" s="3">
        <v>702.33333300000004</v>
      </c>
      <c r="S111" s="4">
        <v>0</v>
      </c>
      <c r="T111" s="4">
        <v>5.3433330000000003</v>
      </c>
      <c r="U111" s="4">
        <v>7.1833330000000002</v>
      </c>
      <c r="V111" s="4">
        <v>273.16666700000002</v>
      </c>
      <c r="W111" s="4"/>
      <c r="X111" s="4">
        <v>13.716666999999999</v>
      </c>
      <c r="Y111" s="4">
        <v>320.433333</v>
      </c>
      <c r="Z111" s="4">
        <v>0.06</v>
      </c>
      <c r="AA111" s="3">
        <f t="shared" si="25"/>
        <v>7.7142000000000002E-2</v>
      </c>
      <c r="AB111" s="4">
        <v>0.15925</v>
      </c>
      <c r="AC111" s="4">
        <v>0.10575</v>
      </c>
      <c r="AD111" s="3">
        <f t="shared" si="26"/>
        <v>0.46832445</v>
      </c>
      <c r="AE111" s="4">
        <f t="shared" si="40"/>
        <v>7.4999999999999997E-3</v>
      </c>
      <c r="AF111" s="3">
        <f t="shared" ref="AF111:AF142" si="43">AE111*3.2857</f>
        <v>2.4642749999999998E-2</v>
      </c>
      <c r="AG111" s="4">
        <v>0.25974999999999998</v>
      </c>
      <c r="AH111" s="3">
        <f t="shared" si="41"/>
        <v>5.0000000000000001E-3</v>
      </c>
      <c r="AI111" s="4"/>
      <c r="AJ111" s="4">
        <v>0.41899999999999998</v>
      </c>
      <c r="AK111" s="3">
        <v>6.3749999999999996E-3</v>
      </c>
      <c r="AL111" s="4">
        <v>1.675</v>
      </c>
      <c r="AM111" s="4"/>
      <c r="AN111" s="4"/>
      <c r="AO111" s="4"/>
      <c r="AP111" s="4">
        <v>413.65</v>
      </c>
      <c r="AQ111" s="4">
        <v>86.375</v>
      </c>
      <c r="AR111" s="4" t="s">
        <v>157</v>
      </c>
      <c r="AS111" s="3">
        <v>3.6</v>
      </c>
      <c r="AT111" s="4">
        <v>24.195</v>
      </c>
      <c r="AU111" s="4">
        <v>9.1117500000000007</v>
      </c>
      <c r="AV111" s="4"/>
      <c r="AW111" s="3">
        <v>1.4</v>
      </c>
      <c r="AX111" s="4"/>
      <c r="AY111" s="4"/>
      <c r="AZ111" s="4"/>
      <c r="BA111" s="3">
        <f t="shared" si="42"/>
        <v>0.5</v>
      </c>
      <c r="BB111" s="4"/>
      <c r="BC111" s="4" t="s">
        <v>159</v>
      </c>
      <c r="BD111" s="4"/>
      <c r="BE111" s="4"/>
      <c r="BF111" s="4"/>
      <c r="BG111" s="4"/>
      <c r="BH111" s="4"/>
      <c r="BI111" s="4"/>
      <c r="BJ111" s="11">
        <v>3416.25</v>
      </c>
      <c r="BK111" s="4"/>
      <c r="BL111" s="3">
        <f t="shared" si="37"/>
        <v>5.0000000000000001E-3</v>
      </c>
      <c r="BM111" s="4"/>
      <c r="BN111" s="4" t="s">
        <v>157</v>
      </c>
      <c r="BO111" s="4"/>
      <c r="BP111" s="4">
        <v>155.125</v>
      </c>
      <c r="BQ111" s="4"/>
      <c r="BR111" s="4" t="s">
        <v>157</v>
      </c>
      <c r="BS111" s="4"/>
      <c r="BT111" s="3">
        <f>0.5*0.01</f>
        <v>5.0000000000000001E-3</v>
      </c>
      <c r="BU111" s="4"/>
      <c r="BV111" s="4"/>
      <c r="BW111" s="4"/>
      <c r="BX111" s="4"/>
      <c r="BY111" s="4"/>
      <c r="BZ111" s="4" t="s">
        <v>169</v>
      </c>
      <c r="CA111" s="4">
        <v>32.5</v>
      </c>
      <c r="CB111" s="3">
        <f t="shared" si="39"/>
        <v>5.0000000000000001E-3</v>
      </c>
      <c r="CC111" s="4"/>
      <c r="CD111" s="4">
        <v>87.75</v>
      </c>
      <c r="CE111" s="4">
        <v>212.875</v>
      </c>
      <c r="CF111" s="4" t="s">
        <v>157</v>
      </c>
      <c r="CG111" s="4"/>
      <c r="CH111" s="4"/>
      <c r="CI111" s="4" t="s">
        <v>157</v>
      </c>
      <c r="CJ111" s="4"/>
      <c r="CK111" s="4" t="s">
        <v>157</v>
      </c>
      <c r="CL111" s="4">
        <v>534.51666699999998</v>
      </c>
      <c r="CM111" s="4" t="s">
        <v>160</v>
      </c>
      <c r="CN111" s="4" t="s">
        <v>161</v>
      </c>
      <c r="CO111" s="4"/>
      <c r="CP111" s="4"/>
      <c r="CQ111" s="4"/>
      <c r="CR111" s="4"/>
      <c r="CS111" s="3" t="s">
        <v>155</v>
      </c>
      <c r="CT111" s="4"/>
      <c r="CU111" s="4"/>
      <c r="CV111" s="4"/>
      <c r="CW111" s="4"/>
      <c r="CX111" s="4"/>
      <c r="CY111" s="4"/>
      <c r="CZ111" s="4" t="s">
        <v>157</v>
      </c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 t="s">
        <v>162</v>
      </c>
      <c r="DL111" s="4"/>
      <c r="DM111" s="4"/>
      <c r="DN111" s="4"/>
      <c r="DO111" s="4"/>
      <c r="DP111" s="4"/>
      <c r="DQ111" s="4"/>
      <c r="DR111" s="4"/>
      <c r="DS111" s="4" t="s">
        <v>164</v>
      </c>
      <c r="DT111" s="4"/>
      <c r="DU111" s="4"/>
      <c r="DV111" s="4"/>
      <c r="DW111" s="4"/>
      <c r="DX111" s="4"/>
      <c r="DY111" s="4"/>
      <c r="DZ111" s="4"/>
      <c r="EA111" s="4"/>
      <c r="EB111" s="4"/>
      <c r="EC111" s="4">
        <v>0</v>
      </c>
      <c r="ED111" s="4"/>
      <c r="EE111" s="4"/>
      <c r="EF111" s="4" t="s">
        <v>157</v>
      </c>
      <c r="EG111" s="4" t="s">
        <v>157</v>
      </c>
      <c r="EH111" s="4" t="s">
        <v>157</v>
      </c>
      <c r="EI111" s="4"/>
      <c r="EJ111" s="4"/>
      <c r="EK111" s="4"/>
      <c r="EL111" s="4"/>
      <c r="EM111" s="4" t="s">
        <v>157</v>
      </c>
      <c r="EN111" s="4"/>
      <c r="EO111" s="3" t="s">
        <v>175</v>
      </c>
      <c r="EP111" s="4"/>
      <c r="EQ111" s="4"/>
      <c r="ER111" s="4" t="s">
        <v>164</v>
      </c>
      <c r="ES111" s="4" t="s">
        <v>165</v>
      </c>
      <c r="ET111" s="3">
        <f t="shared" si="27"/>
        <v>0</v>
      </c>
      <c r="EU111" s="4" t="s">
        <v>162</v>
      </c>
      <c r="EV111" s="4" t="s">
        <v>157</v>
      </c>
      <c r="EW111" s="4"/>
      <c r="EX111" s="4"/>
      <c r="EY111" s="4" t="s">
        <v>166</v>
      </c>
      <c r="EZ111" s="4"/>
      <c r="FA111" s="4"/>
      <c r="FB111" s="4"/>
      <c r="FC111" s="4"/>
      <c r="FD111" s="4"/>
      <c r="FE111" s="4"/>
      <c r="FF111" s="4"/>
      <c r="FG111" s="4"/>
      <c r="FH111" s="4"/>
      <c r="FI111" s="4">
        <v>0.651667</v>
      </c>
      <c r="FJ111" s="4">
        <v>2.8666670000000001</v>
      </c>
      <c r="FK111" s="4">
        <v>27.745000000000001</v>
      </c>
    </row>
    <row r="112" spans="1:167" x14ac:dyDescent="0.25">
      <c r="A112" s="13">
        <v>26470</v>
      </c>
      <c r="B112" s="13" t="s">
        <v>580</v>
      </c>
      <c r="C112" s="4" t="s">
        <v>581</v>
      </c>
      <c r="D112" s="4"/>
      <c r="E112" s="1" t="s">
        <v>829</v>
      </c>
      <c r="F112" s="1"/>
      <c r="G112" s="1"/>
      <c r="H112" s="1" t="s">
        <v>825</v>
      </c>
      <c r="I112" s="1" t="s">
        <v>854</v>
      </c>
      <c r="J112" s="9" t="s">
        <v>861</v>
      </c>
      <c r="K112" s="9" t="s">
        <v>845</v>
      </c>
      <c r="L112" s="10">
        <v>617601.71</v>
      </c>
      <c r="M112" s="10">
        <v>5036067.57</v>
      </c>
      <c r="N112" s="15" t="s">
        <v>831</v>
      </c>
      <c r="O112" s="15" t="s">
        <v>831</v>
      </c>
      <c r="P112" s="4">
        <v>155.23333299999999</v>
      </c>
      <c r="Q112" s="4">
        <v>5.1666670000000003</v>
      </c>
      <c r="R112" s="3">
        <v>442</v>
      </c>
      <c r="S112" s="4">
        <v>0</v>
      </c>
      <c r="T112" s="4">
        <v>1.8933329999999999</v>
      </c>
      <c r="U112" s="4">
        <v>7.4333330000000002</v>
      </c>
      <c r="V112" s="4">
        <v>322.16666700000002</v>
      </c>
      <c r="W112" s="4"/>
      <c r="X112" s="4">
        <v>12.45</v>
      </c>
      <c r="Y112" s="4">
        <v>179.283333</v>
      </c>
      <c r="Z112" s="4">
        <v>0.13825000000000001</v>
      </c>
      <c r="AA112" s="3">
        <f t="shared" si="25"/>
        <v>0.17774802500000003</v>
      </c>
      <c r="AB112" s="4">
        <v>0.76075000000000004</v>
      </c>
      <c r="AC112" s="4">
        <v>0.62250000000000005</v>
      </c>
      <c r="AD112" s="3">
        <f t="shared" si="26"/>
        <v>2.7568035000000006</v>
      </c>
      <c r="AE112" s="4">
        <f t="shared" si="40"/>
        <v>7.4999999999999997E-3</v>
      </c>
      <c r="AF112" s="3">
        <f t="shared" si="43"/>
        <v>2.4642749999999998E-2</v>
      </c>
      <c r="AG112" s="4">
        <v>0.21925</v>
      </c>
      <c r="AH112" s="3">
        <f t="shared" si="41"/>
        <v>5.0000000000000001E-3</v>
      </c>
      <c r="AI112" s="4"/>
      <c r="AJ112" s="4">
        <v>0.98</v>
      </c>
      <c r="AK112" s="3">
        <v>2.5999999999999999E-2</v>
      </c>
      <c r="AL112" s="4" t="s">
        <v>157</v>
      </c>
      <c r="AM112" s="4"/>
      <c r="AN112" s="4"/>
      <c r="AO112" s="4"/>
      <c r="AP112" s="4">
        <v>193.6</v>
      </c>
      <c r="AQ112" s="4">
        <v>48.575000000000003</v>
      </c>
      <c r="AR112" s="4">
        <v>1.9085000000000001</v>
      </c>
      <c r="AS112" s="3">
        <v>2.6</v>
      </c>
      <c r="AT112" s="4">
        <v>8.0047499999999996</v>
      </c>
      <c r="AU112" s="4">
        <v>10.81</v>
      </c>
      <c r="AV112" s="4"/>
      <c r="AW112" s="3">
        <v>16.5</v>
      </c>
      <c r="AX112" s="4"/>
      <c r="AY112" s="4"/>
      <c r="AZ112" s="4"/>
      <c r="BA112" s="3">
        <f t="shared" si="42"/>
        <v>0.5</v>
      </c>
      <c r="BB112" s="4"/>
      <c r="BC112" s="4" t="s">
        <v>159</v>
      </c>
      <c r="BD112" s="4"/>
      <c r="BE112" s="4"/>
      <c r="BF112" s="4"/>
      <c r="BG112" s="4"/>
      <c r="BH112" s="4"/>
      <c r="BI112" s="4"/>
      <c r="BJ112" s="4">
        <v>49.625</v>
      </c>
      <c r="BK112" s="4"/>
      <c r="BL112" s="3">
        <f t="shared" si="37"/>
        <v>5.0000000000000001E-3</v>
      </c>
      <c r="BM112" s="4"/>
      <c r="BN112" s="4" t="s">
        <v>157</v>
      </c>
      <c r="BO112" s="4"/>
      <c r="BP112" s="4" t="s">
        <v>157</v>
      </c>
      <c r="BQ112" s="4"/>
      <c r="BR112" s="4" t="s">
        <v>157</v>
      </c>
      <c r="BS112" s="4"/>
      <c r="BT112" s="3">
        <v>0.25874999999999998</v>
      </c>
      <c r="BU112" s="4"/>
      <c r="BV112" s="4"/>
      <c r="BW112" s="4"/>
      <c r="BX112" s="4"/>
      <c r="BY112" s="4"/>
      <c r="BZ112" s="4" t="s">
        <v>169</v>
      </c>
      <c r="CA112" s="4">
        <v>158.83333300000001</v>
      </c>
      <c r="CB112" s="3">
        <f t="shared" si="39"/>
        <v>5.0000000000000001E-3</v>
      </c>
      <c r="CC112" s="4"/>
      <c r="CD112" s="12">
        <v>1500</v>
      </c>
      <c r="CE112" s="4">
        <v>835</v>
      </c>
      <c r="CF112" s="12">
        <v>1845</v>
      </c>
      <c r="CG112" s="4"/>
      <c r="CH112" s="4"/>
      <c r="CI112" s="4">
        <v>32.625</v>
      </c>
      <c r="CJ112" s="4"/>
      <c r="CK112" s="11">
        <v>1877.5</v>
      </c>
      <c r="CL112" s="4">
        <v>50</v>
      </c>
      <c r="CM112" s="4" t="s">
        <v>160</v>
      </c>
      <c r="CN112" s="4" t="s">
        <v>161</v>
      </c>
      <c r="CO112" s="4"/>
      <c r="CP112" s="4"/>
      <c r="CQ112" s="4"/>
      <c r="CR112" s="4"/>
      <c r="CS112" s="4"/>
      <c r="CT112" s="4"/>
      <c r="CU112" s="4"/>
      <c r="CV112" s="4"/>
      <c r="CW112" s="3">
        <v>1.0999999999999999E-2</v>
      </c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 t="s">
        <v>162</v>
      </c>
      <c r="DL112" s="4"/>
      <c r="DM112" s="4"/>
      <c r="DN112" s="4"/>
      <c r="DO112" s="4"/>
      <c r="DP112" s="4"/>
      <c r="DQ112" s="4"/>
      <c r="DR112" s="4"/>
      <c r="DS112" s="4" t="s">
        <v>164</v>
      </c>
      <c r="DT112" s="4"/>
      <c r="DU112" s="3" t="s">
        <v>156</v>
      </c>
      <c r="DV112" s="3" t="s">
        <v>155</v>
      </c>
      <c r="DW112" s="4"/>
      <c r="DX112" s="4"/>
      <c r="DY112" s="4"/>
      <c r="DZ112" s="4"/>
      <c r="EA112" s="4"/>
      <c r="EB112" s="4"/>
      <c r="EC112" s="4"/>
      <c r="ED112" s="4"/>
      <c r="EE112" s="3" t="s">
        <v>154</v>
      </c>
      <c r="EF112" s="4"/>
      <c r="EG112" s="4"/>
      <c r="EH112" s="4"/>
      <c r="EI112" s="4"/>
      <c r="EJ112" s="4"/>
      <c r="EK112" s="4"/>
      <c r="EL112" s="4"/>
      <c r="EM112" s="4"/>
      <c r="EN112" s="3" t="s">
        <v>180</v>
      </c>
      <c r="EO112" s="4"/>
      <c r="EP112" s="4"/>
      <c r="EQ112" s="3" t="s">
        <v>180</v>
      </c>
      <c r="ER112" s="4" t="s">
        <v>164</v>
      </c>
      <c r="ES112" s="4" t="s">
        <v>165</v>
      </c>
      <c r="ET112" s="3">
        <f t="shared" si="27"/>
        <v>0</v>
      </c>
      <c r="EU112" s="4" t="s">
        <v>162</v>
      </c>
      <c r="EV112" s="4"/>
      <c r="EW112" s="4"/>
      <c r="EX112" s="4"/>
      <c r="EY112" s="4" t="s">
        <v>166</v>
      </c>
      <c r="EZ112" s="4"/>
      <c r="FA112" s="4"/>
      <c r="FB112" s="4"/>
      <c r="FC112" s="4"/>
      <c r="FD112" s="4"/>
      <c r="FE112" s="4"/>
      <c r="FF112" s="4"/>
      <c r="FG112" s="4"/>
      <c r="FH112" s="4"/>
      <c r="FI112" s="4" t="s">
        <v>181</v>
      </c>
      <c r="FJ112" s="4">
        <v>8.3333329999999997</v>
      </c>
      <c r="FK112" s="4">
        <v>77.849999999999994</v>
      </c>
    </row>
    <row r="113" spans="1:167" x14ac:dyDescent="0.25">
      <c r="A113" s="13">
        <v>26490</v>
      </c>
      <c r="B113" s="13" t="s">
        <v>582</v>
      </c>
      <c r="C113" s="4" t="s">
        <v>582</v>
      </c>
      <c r="D113" s="4"/>
      <c r="E113" s="1" t="s">
        <v>830</v>
      </c>
      <c r="F113" s="1"/>
      <c r="G113" s="1"/>
      <c r="H113" s="1" t="s">
        <v>825</v>
      </c>
      <c r="I113" s="1" t="s">
        <v>854</v>
      </c>
      <c r="J113" s="9" t="s">
        <v>861</v>
      </c>
      <c r="K113" s="9" t="s">
        <v>845</v>
      </c>
      <c r="L113" s="10">
        <v>693307.16</v>
      </c>
      <c r="M113" s="10">
        <v>5039908.2699999996</v>
      </c>
      <c r="N113" s="15" t="s">
        <v>831</v>
      </c>
      <c r="O113" s="15"/>
      <c r="P113" s="4">
        <v>435.57499999999999</v>
      </c>
      <c r="Q113" s="4">
        <v>5</v>
      </c>
      <c r="R113" s="3">
        <v>841.25</v>
      </c>
      <c r="S113" s="4">
        <v>0.25</v>
      </c>
      <c r="T113" s="4">
        <v>0.98250000000000004</v>
      </c>
      <c r="U113" s="4">
        <v>7.25</v>
      </c>
      <c r="V113" s="4">
        <v>247.25</v>
      </c>
      <c r="W113" s="4"/>
      <c r="X113" s="4">
        <v>14.9</v>
      </c>
      <c r="Y113" s="4">
        <v>278.07499999999999</v>
      </c>
      <c r="Z113" s="4">
        <v>0.48299999999999998</v>
      </c>
      <c r="AA113" s="3">
        <f t="shared" si="25"/>
        <v>0.62099309999999996</v>
      </c>
      <c r="AB113" s="4">
        <v>0.48299999999999998</v>
      </c>
      <c r="AC113" s="4">
        <f>0.5*0.023</f>
        <v>1.15E-2</v>
      </c>
      <c r="AD113" s="3">
        <f t="shared" si="26"/>
        <v>5.0928900000000006E-2</v>
      </c>
      <c r="AE113" s="4">
        <f t="shared" si="40"/>
        <v>7.4999999999999997E-3</v>
      </c>
      <c r="AF113" s="3">
        <f t="shared" si="43"/>
        <v>2.4642749999999998E-2</v>
      </c>
      <c r="AG113" s="4">
        <v>0.39700000000000002</v>
      </c>
      <c r="AH113" s="3">
        <f t="shared" si="41"/>
        <v>5.0000000000000001E-3</v>
      </c>
      <c r="AI113" s="4"/>
      <c r="AJ113" s="4">
        <v>0.88</v>
      </c>
      <c r="AK113" s="3">
        <v>7.0499999999999993E-2</v>
      </c>
      <c r="AL113" s="4">
        <v>2.21</v>
      </c>
      <c r="AM113" s="4"/>
      <c r="AN113" s="4"/>
      <c r="AO113" s="4"/>
      <c r="AP113" s="4">
        <v>531.29999999999995</v>
      </c>
      <c r="AQ113" s="4">
        <v>77.724999999999994</v>
      </c>
      <c r="AR113" s="4">
        <v>1.4822500000000001</v>
      </c>
      <c r="AS113" s="3">
        <v>6.35</v>
      </c>
      <c r="AT113" s="4">
        <v>35.407499999999999</v>
      </c>
      <c r="AU113" s="4">
        <v>40.575000000000003</v>
      </c>
      <c r="AV113" s="4"/>
      <c r="AW113" s="3" t="s">
        <v>158</v>
      </c>
      <c r="AX113" s="4"/>
      <c r="AY113" s="4"/>
      <c r="AZ113" s="4"/>
      <c r="BA113" s="3">
        <v>6.25</v>
      </c>
      <c r="BB113" s="4"/>
      <c r="BC113" s="4" t="s">
        <v>159</v>
      </c>
      <c r="BD113" s="4"/>
      <c r="BE113" s="4"/>
      <c r="BF113" s="4"/>
      <c r="BG113" s="4"/>
      <c r="BH113" s="4"/>
      <c r="BI113" s="4"/>
      <c r="BJ113" s="4">
        <v>63</v>
      </c>
      <c r="BK113" s="4"/>
      <c r="BL113" s="3">
        <f t="shared" si="37"/>
        <v>5.0000000000000001E-3</v>
      </c>
      <c r="BM113" s="4"/>
      <c r="BN113" s="4" t="s">
        <v>157</v>
      </c>
      <c r="BO113" s="4"/>
      <c r="BP113" s="4">
        <v>71.5</v>
      </c>
      <c r="BQ113" s="4"/>
      <c r="BR113" s="4" t="s">
        <v>157</v>
      </c>
      <c r="BS113" s="4"/>
      <c r="BT113" s="3">
        <f>0.5*0.01</f>
        <v>5.0000000000000001E-3</v>
      </c>
      <c r="BU113" s="4"/>
      <c r="BV113" s="4"/>
      <c r="BW113" s="4"/>
      <c r="BX113" s="4"/>
      <c r="BY113" s="4"/>
      <c r="BZ113" s="4" t="s">
        <v>169</v>
      </c>
      <c r="CA113" s="4"/>
      <c r="CB113" s="3">
        <f t="shared" si="39"/>
        <v>5.0000000000000001E-3</v>
      </c>
      <c r="CC113" s="4"/>
      <c r="CD113" s="4">
        <v>612.75</v>
      </c>
      <c r="CE113" s="4">
        <v>307.625</v>
      </c>
      <c r="CF113" s="4">
        <v>17.875</v>
      </c>
      <c r="CG113" s="4"/>
      <c r="CH113" s="4"/>
      <c r="CI113" s="4" t="s">
        <v>157</v>
      </c>
      <c r="CJ113" s="4"/>
      <c r="CK113" s="4">
        <v>17.875</v>
      </c>
      <c r="CL113" s="4">
        <v>25</v>
      </c>
      <c r="CM113" s="4" t="s">
        <v>160</v>
      </c>
      <c r="CN113" s="4" t="s">
        <v>161</v>
      </c>
      <c r="CO113" s="4"/>
      <c r="CP113" s="4"/>
      <c r="CQ113" s="4"/>
      <c r="CR113" s="4"/>
      <c r="CS113" s="4"/>
      <c r="CT113" s="4"/>
      <c r="CU113" s="4"/>
      <c r="CV113" s="4"/>
      <c r="CW113" s="3" t="s">
        <v>180</v>
      </c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 t="s">
        <v>162</v>
      </c>
      <c r="DL113" s="4"/>
      <c r="DM113" s="4"/>
      <c r="DN113" s="4"/>
      <c r="DO113" s="4"/>
      <c r="DP113" s="4"/>
      <c r="DQ113" s="4"/>
      <c r="DR113" s="4"/>
      <c r="DS113" s="4" t="s">
        <v>164</v>
      </c>
      <c r="DT113" s="4"/>
      <c r="DU113" s="3" t="s">
        <v>156</v>
      </c>
      <c r="DV113" s="3" t="s">
        <v>155</v>
      </c>
      <c r="DW113" s="4"/>
      <c r="DX113" s="4"/>
      <c r="DY113" s="4"/>
      <c r="DZ113" s="4"/>
      <c r="EA113" s="4"/>
      <c r="EB113" s="4"/>
      <c r="EC113" s="4"/>
      <c r="ED113" s="4"/>
      <c r="EE113" s="3" t="s">
        <v>154</v>
      </c>
      <c r="EF113" s="4"/>
      <c r="EG113" s="4"/>
      <c r="EH113" s="4"/>
      <c r="EI113" s="4"/>
      <c r="EJ113" s="4"/>
      <c r="EK113" s="4"/>
      <c r="EL113" s="4"/>
      <c r="EM113" s="4"/>
      <c r="EN113" s="3" t="s">
        <v>180</v>
      </c>
      <c r="EO113" s="4"/>
      <c r="EP113" s="4"/>
      <c r="EQ113" s="3" t="s">
        <v>180</v>
      </c>
      <c r="ER113" s="4" t="s">
        <v>164</v>
      </c>
      <c r="ES113" s="4" t="s">
        <v>165</v>
      </c>
      <c r="ET113" s="3">
        <f t="shared" si="27"/>
        <v>0</v>
      </c>
      <c r="EU113" s="4" t="s">
        <v>162</v>
      </c>
      <c r="EV113" s="4"/>
      <c r="EW113" s="4"/>
      <c r="EX113" s="4"/>
      <c r="EY113" s="4" t="s">
        <v>166</v>
      </c>
      <c r="EZ113" s="4"/>
      <c r="FA113" s="4"/>
      <c r="FB113" s="4"/>
      <c r="FC113" s="4"/>
      <c r="FD113" s="4"/>
      <c r="FE113" s="4"/>
      <c r="FF113" s="4"/>
      <c r="FG113" s="4"/>
      <c r="FH113" s="4"/>
      <c r="FI113" s="4">
        <v>0.71</v>
      </c>
      <c r="FJ113" s="4">
        <v>6.95</v>
      </c>
      <c r="FK113" s="4">
        <v>68.9375</v>
      </c>
    </row>
    <row r="114" spans="1:167" x14ac:dyDescent="0.25">
      <c r="A114" s="13">
        <v>26501</v>
      </c>
      <c r="B114" s="13" t="s">
        <v>284</v>
      </c>
      <c r="C114" s="4" t="s">
        <v>285</v>
      </c>
      <c r="D114" s="4"/>
      <c r="E114" s="1" t="s">
        <v>841</v>
      </c>
      <c r="F114" s="1" t="s">
        <v>831</v>
      </c>
      <c r="G114" s="1"/>
      <c r="H114" s="1" t="s">
        <v>825</v>
      </c>
      <c r="I114" s="1" t="s">
        <v>854</v>
      </c>
      <c r="J114" s="9" t="s">
        <v>861</v>
      </c>
      <c r="K114" s="9" t="s">
        <v>845</v>
      </c>
      <c r="L114" s="10">
        <v>657858.09</v>
      </c>
      <c r="M114" s="10">
        <v>5056215.1399999997</v>
      </c>
      <c r="N114" s="15" t="s">
        <v>831</v>
      </c>
      <c r="O114" s="15" t="s">
        <v>831</v>
      </c>
      <c r="P114" s="4">
        <v>447.91666700000002</v>
      </c>
      <c r="Q114" s="4">
        <v>1.3333330000000001</v>
      </c>
      <c r="R114" s="3">
        <v>874.83333300000004</v>
      </c>
      <c r="S114" s="4">
        <v>0</v>
      </c>
      <c r="T114" s="4">
        <v>12.745832999999999</v>
      </c>
      <c r="U114" s="4">
        <v>7.016667</v>
      </c>
      <c r="V114" s="4">
        <v>212.38333299999999</v>
      </c>
      <c r="W114" s="4"/>
      <c r="X114" s="4">
        <v>15.383333</v>
      </c>
      <c r="Y114" s="4">
        <v>343.75</v>
      </c>
      <c r="Z114" s="4">
        <v>1.7375000000000002E-2</v>
      </c>
      <c r="AA114" s="3">
        <f t="shared" si="25"/>
        <v>2.2339037500000002E-2</v>
      </c>
      <c r="AB114" s="4">
        <v>1.6250000000000001E-2</v>
      </c>
      <c r="AC114" s="4">
        <f>0.5*0.023</f>
        <v>1.15E-2</v>
      </c>
      <c r="AD114" s="3">
        <f t="shared" si="26"/>
        <v>5.0928900000000006E-2</v>
      </c>
      <c r="AE114" s="4">
        <f t="shared" si="40"/>
        <v>7.4999999999999997E-3</v>
      </c>
      <c r="AF114" s="3">
        <f t="shared" si="43"/>
        <v>2.4642749999999998E-2</v>
      </c>
      <c r="AG114" s="4">
        <v>0.28599999999999998</v>
      </c>
      <c r="AH114" s="3">
        <f t="shared" si="41"/>
        <v>5.0000000000000001E-3</v>
      </c>
      <c r="AI114" s="4"/>
      <c r="AJ114" s="4">
        <v>0.30225000000000002</v>
      </c>
      <c r="AK114" s="3">
        <v>1.8124999999999999E-2</v>
      </c>
      <c r="AL114" s="4">
        <v>1.8674999999999999</v>
      </c>
      <c r="AM114" s="4"/>
      <c r="AN114" s="4"/>
      <c r="AO114" s="4"/>
      <c r="AP114" s="4">
        <v>565.15</v>
      </c>
      <c r="AQ114" s="4">
        <v>87.825000000000003</v>
      </c>
      <c r="AR114" s="4">
        <v>1.8445</v>
      </c>
      <c r="AS114" s="3">
        <v>11.875</v>
      </c>
      <c r="AT114" s="4">
        <v>29.1875</v>
      </c>
      <c r="AU114" s="4">
        <v>56.09</v>
      </c>
      <c r="AV114" s="4"/>
      <c r="AW114" s="3">
        <v>14.425000000000001</v>
      </c>
      <c r="AX114" s="4"/>
      <c r="AY114" s="4"/>
      <c r="AZ114" s="4"/>
      <c r="BA114" s="3">
        <f>0.5*1</f>
        <v>0.5</v>
      </c>
      <c r="BB114" s="4" t="s">
        <v>157</v>
      </c>
      <c r="BC114" s="4" t="s">
        <v>159</v>
      </c>
      <c r="BD114" s="4"/>
      <c r="BE114" s="4"/>
      <c r="BF114" s="4"/>
      <c r="BG114" s="4"/>
      <c r="BH114" s="4"/>
      <c r="BI114" s="4"/>
      <c r="BJ114" s="11">
        <v>5805.25</v>
      </c>
      <c r="BK114" s="4"/>
      <c r="BL114" s="3">
        <v>8.2500000000000004E-2</v>
      </c>
      <c r="BM114" s="4"/>
      <c r="BN114" s="4" t="s">
        <v>157</v>
      </c>
      <c r="BO114" s="4"/>
      <c r="BP114" s="4">
        <v>93.875</v>
      </c>
      <c r="BQ114" s="4"/>
      <c r="BR114" s="4" t="s">
        <v>157</v>
      </c>
      <c r="BS114" s="4"/>
      <c r="BT114" s="3">
        <f>0.5*0.01</f>
        <v>5.0000000000000001E-3</v>
      </c>
      <c r="BU114" s="4"/>
      <c r="BV114" s="4"/>
      <c r="BW114" s="4"/>
      <c r="BX114" s="4"/>
      <c r="BY114" s="4"/>
      <c r="BZ114" s="4" t="s">
        <v>169</v>
      </c>
      <c r="CA114" s="4"/>
      <c r="CB114" s="3">
        <f t="shared" si="39"/>
        <v>5.0000000000000001E-3</v>
      </c>
      <c r="CC114" s="4"/>
      <c r="CD114" s="4">
        <v>83.666667000000004</v>
      </c>
      <c r="CE114" s="4">
        <v>698.5</v>
      </c>
      <c r="CF114" s="4" t="s">
        <v>157</v>
      </c>
      <c r="CG114" s="4"/>
      <c r="CH114" s="4"/>
      <c r="CI114" s="4" t="s">
        <v>157</v>
      </c>
      <c r="CJ114" s="4"/>
      <c r="CK114" s="4" t="s">
        <v>157</v>
      </c>
      <c r="CL114" s="4">
        <v>498.33333299999998</v>
      </c>
      <c r="CM114" s="4" t="s">
        <v>160</v>
      </c>
      <c r="CN114" s="4" t="s">
        <v>161</v>
      </c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 t="s">
        <v>162</v>
      </c>
      <c r="DL114" s="4"/>
      <c r="DM114" s="4"/>
      <c r="DN114" s="4"/>
      <c r="DO114" s="4"/>
      <c r="DP114" s="4"/>
      <c r="DQ114" s="4"/>
      <c r="DR114" s="4"/>
      <c r="DS114" s="4" t="s">
        <v>164</v>
      </c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 t="s">
        <v>164</v>
      </c>
      <c r="ES114" s="4" t="s">
        <v>165</v>
      </c>
      <c r="ET114" s="3">
        <f t="shared" si="27"/>
        <v>0</v>
      </c>
      <c r="EU114" s="4" t="s">
        <v>162</v>
      </c>
      <c r="EV114" s="4"/>
      <c r="EW114" s="4"/>
      <c r="EX114" s="4"/>
      <c r="EY114" s="4" t="s">
        <v>166</v>
      </c>
      <c r="EZ114" s="4"/>
      <c r="FA114" s="4"/>
      <c r="FB114" s="4"/>
      <c r="FC114" s="4"/>
      <c r="FD114" s="4"/>
      <c r="FE114" s="4"/>
      <c r="FF114" s="4"/>
      <c r="FG114" s="4"/>
      <c r="FH114" s="4"/>
      <c r="FI114" s="4">
        <v>0.72166699999999995</v>
      </c>
      <c r="FJ114" s="4">
        <v>5.5833329999999997</v>
      </c>
      <c r="FK114" s="4">
        <v>55.533332999999999</v>
      </c>
    </row>
    <row r="115" spans="1:167" x14ac:dyDescent="0.25">
      <c r="A115" s="13">
        <v>26503</v>
      </c>
      <c r="B115" s="13" t="s">
        <v>622</v>
      </c>
      <c r="C115" s="4" t="s">
        <v>622</v>
      </c>
      <c r="D115" s="4"/>
      <c r="E115" s="1" t="s">
        <v>830</v>
      </c>
      <c r="F115" s="1" t="s">
        <v>831</v>
      </c>
      <c r="G115" s="1" t="s">
        <v>831</v>
      </c>
      <c r="H115" s="1" t="s">
        <v>825</v>
      </c>
      <c r="I115" s="1" t="s">
        <v>854</v>
      </c>
      <c r="J115" s="9" t="s">
        <v>861</v>
      </c>
      <c r="K115" s="9" t="s">
        <v>845</v>
      </c>
      <c r="L115" s="10">
        <v>648804.30000000005</v>
      </c>
      <c r="M115" s="10">
        <v>5067134.5999999996</v>
      </c>
      <c r="N115" s="15" t="s">
        <v>831</v>
      </c>
      <c r="O115" s="15"/>
      <c r="P115" s="4">
        <v>488.02499999999998</v>
      </c>
      <c r="Q115" s="4">
        <v>23</v>
      </c>
      <c r="R115" s="3">
        <v>1026.25</v>
      </c>
      <c r="S115" s="4">
        <v>0.25</v>
      </c>
      <c r="T115" s="4">
        <v>0.77875000000000005</v>
      </c>
      <c r="U115" s="4">
        <v>7.7249999999999996</v>
      </c>
      <c r="V115" s="4">
        <v>233.75</v>
      </c>
      <c r="W115" s="4"/>
      <c r="X115" s="4">
        <v>14.75</v>
      </c>
      <c r="Y115" s="4">
        <v>250.57499999999999</v>
      </c>
      <c r="Z115" s="4">
        <v>0.238375</v>
      </c>
      <c r="AA115" s="3">
        <f t="shared" si="25"/>
        <v>0.30647873750000004</v>
      </c>
      <c r="AB115" s="4">
        <v>0.57999999999999996</v>
      </c>
      <c r="AC115" s="4">
        <v>0.34200000000000003</v>
      </c>
      <c r="AD115" s="3">
        <f t="shared" si="26"/>
        <v>1.5145812000000003</v>
      </c>
      <c r="AE115" s="4">
        <f t="shared" si="40"/>
        <v>7.4999999999999997E-3</v>
      </c>
      <c r="AF115" s="3">
        <f t="shared" si="43"/>
        <v>2.4642749999999998E-2</v>
      </c>
      <c r="AG115" s="4">
        <v>0.245</v>
      </c>
      <c r="AH115" s="3">
        <f t="shared" si="41"/>
        <v>5.0000000000000001E-3</v>
      </c>
      <c r="AI115" s="4"/>
      <c r="AJ115" s="4">
        <v>0.82499999999999996</v>
      </c>
      <c r="AK115" s="3">
        <v>4.1125000000000002E-2</v>
      </c>
      <c r="AL115" s="4">
        <v>7.9424999999999999</v>
      </c>
      <c r="AM115" s="4"/>
      <c r="AN115" s="4"/>
      <c r="AO115" s="4"/>
      <c r="AP115" s="4">
        <v>599.85</v>
      </c>
      <c r="AQ115" s="4">
        <v>62.2</v>
      </c>
      <c r="AR115" s="4">
        <v>4.3014999999999999</v>
      </c>
      <c r="AS115" s="3">
        <v>23</v>
      </c>
      <c r="AT115" s="4">
        <v>22.91</v>
      </c>
      <c r="AU115" s="4">
        <v>144.94999999999999</v>
      </c>
      <c r="AV115" s="4"/>
      <c r="AW115" s="3">
        <v>21</v>
      </c>
      <c r="AX115" s="4"/>
      <c r="AY115" s="4"/>
      <c r="AZ115" s="4"/>
      <c r="BA115" s="3">
        <v>4.75</v>
      </c>
      <c r="BB115" s="4"/>
      <c r="BC115" s="4">
        <v>3.8540000000000001</v>
      </c>
      <c r="BD115" s="4"/>
      <c r="BE115" s="4"/>
      <c r="BF115" s="4"/>
      <c r="BG115" s="4"/>
      <c r="BH115" s="4"/>
      <c r="BI115" s="4"/>
      <c r="BJ115" s="4">
        <v>9</v>
      </c>
      <c r="BK115" s="4"/>
      <c r="BL115" s="3">
        <f t="shared" ref="BL115:BL120" si="44">0.5*0.01</f>
        <v>5.0000000000000001E-3</v>
      </c>
      <c r="BM115" s="4"/>
      <c r="BN115" s="4" t="s">
        <v>157</v>
      </c>
      <c r="BO115" s="4"/>
      <c r="BP115" s="4">
        <v>63.125</v>
      </c>
      <c r="BQ115" s="4"/>
      <c r="BR115" s="4" t="s">
        <v>157</v>
      </c>
      <c r="BS115" s="4"/>
      <c r="BT115" s="3">
        <f>0.5*0.01</f>
        <v>5.0000000000000001E-3</v>
      </c>
      <c r="BU115" s="4"/>
      <c r="BV115" s="4"/>
      <c r="BW115" s="4"/>
      <c r="BX115" s="4"/>
      <c r="BY115" s="4"/>
      <c r="BZ115" s="4" t="s">
        <v>169</v>
      </c>
      <c r="CA115" s="4"/>
      <c r="CB115" s="3">
        <f t="shared" si="39"/>
        <v>5.0000000000000001E-3</v>
      </c>
      <c r="CC115" s="4"/>
      <c r="CD115" s="4">
        <v>290.125</v>
      </c>
      <c r="CE115" s="4">
        <v>220.25</v>
      </c>
      <c r="CF115" s="4">
        <v>317.625</v>
      </c>
      <c r="CG115" s="4"/>
      <c r="CH115" s="4"/>
      <c r="CI115" s="4" t="s">
        <v>157</v>
      </c>
      <c r="CJ115" s="4"/>
      <c r="CK115" s="4">
        <v>317.625</v>
      </c>
      <c r="CL115" s="4">
        <v>77.5</v>
      </c>
      <c r="CM115" s="4" t="s">
        <v>160</v>
      </c>
      <c r="CN115" s="4" t="s">
        <v>161</v>
      </c>
      <c r="CO115" s="3" t="s">
        <v>163</v>
      </c>
      <c r="CP115" s="3" t="s">
        <v>163</v>
      </c>
      <c r="CQ115" s="3" t="s">
        <v>163</v>
      </c>
      <c r="CR115" s="3" t="s">
        <v>163</v>
      </c>
      <c r="CS115" s="4"/>
      <c r="CT115" s="4"/>
      <c r="CU115" s="4"/>
      <c r="CV115" s="3" t="s">
        <v>163</v>
      </c>
      <c r="CW115" s="3">
        <v>1.0749999999999999E-2</v>
      </c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3">
        <v>0</v>
      </c>
      <c r="DI115" s="4"/>
      <c r="DJ115" s="3" t="s">
        <v>163</v>
      </c>
      <c r="DK115" s="4" t="s">
        <v>162</v>
      </c>
      <c r="DL115" s="4"/>
      <c r="DM115" s="3">
        <v>0</v>
      </c>
      <c r="DN115" s="3" t="s">
        <v>163</v>
      </c>
      <c r="DO115" s="4"/>
      <c r="DP115" s="4"/>
      <c r="DQ115" s="4"/>
      <c r="DR115" s="3" t="s">
        <v>163</v>
      </c>
      <c r="DS115" s="4" t="s">
        <v>164</v>
      </c>
      <c r="DT115" s="3">
        <v>7.4999999999999997E-3</v>
      </c>
      <c r="DU115" s="3" t="s">
        <v>156</v>
      </c>
      <c r="DV115" s="3" t="s">
        <v>155</v>
      </c>
      <c r="DW115" s="4"/>
      <c r="DX115" s="3" t="s">
        <v>163</v>
      </c>
      <c r="DY115" s="4"/>
      <c r="DZ115" s="4"/>
      <c r="EA115" s="4"/>
      <c r="EB115" s="4"/>
      <c r="EC115" s="4"/>
      <c r="ED115" s="4"/>
      <c r="EE115" s="3" t="s">
        <v>154</v>
      </c>
      <c r="EF115" s="4"/>
      <c r="EG115" s="4"/>
      <c r="EH115" s="4"/>
      <c r="EI115" s="4"/>
      <c r="EJ115" s="4"/>
      <c r="EK115" s="4"/>
      <c r="EL115" s="4"/>
      <c r="EM115" s="4"/>
      <c r="EN115" s="3" t="s">
        <v>180</v>
      </c>
      <c r="EO115" s="4"/>
      <c r="EP115" s="4"/>
      <c r="EQ115" s="3" t="s">
        <v>180</v>
      </c>
      <c r="ER115" s="4" t="s">
        <v>164</v>
      </c>
      <c r="ES115" s="4" t="s">
        <v>165</v>
      </c>
      <c r="ET115" s="3">
        <f t="shared" si="27"/>
        <v>0</v>
      </c>
      <c r="EU115" s="4" t="s">
        <v>162</v>
      </c>
      <c r="EV115" s="4"/>
      <c r="EW115" s="4"/>
      <c r="EX115" s="4"/>
      <c r="EY115" s="4" t="s">
        <v>166</v>
      </c>
      <c r="EZ115" s="4"/>
      <c r="FA115" s="4"/>
      <c r="FB115" s="3" t="s">
        <v>163</v>
      </c>
      <c r="FC115" s="3" t="s">
        <v>163</v>
      </c>
      <c r="FD115" s="3" t="s">
        <v>163</v>
      </c>
      <c r="FE115" s="3">
        <v>2.875E-3</v>
      </c>
      <c r="FF115" s="3">
        <v>2.875E-3</v>
      </c>
      <c r="FG115" s="3">
        <v>2.875E-3</v>
      </c>
      <c r="FH115" s="4"/>
      <c r="FI115" s="4">
        <v>3.25</v>
      </c>
      <c r="FJ115" s="4">
        <v>7.5</v>
      </c>
      <c r="FK115" s="4">
        <v>74.069999999999993</v>
      </c>
    </row>
    <row r="116" spans="1:167" x14ac:dyDescent="0.25">
      <c r="A116" s="13">
        <v>26551</v>
      </c>
      <c r="B116" s="13" t="s">
        <v>286</v>
      </c>
      <c r="C116" s="4" t="s">
        <v>287</v>
      </c>
      <c r="D116" s="4"/>
      <c r="E116" s="1" t="s">
        <v>830</v>
      </c>
      <c r="F116" s="1"/>
      <c r="G116" s="1" t="s">
        <v>831</v>
      </c>
      <c r="H116" s="1" t="s">
        <v>825</v>
      </c>
      <c r="I116" s="1" t="s">
        <v>854</v>
      </c>
      <c r="J116" s="9" t="s">
        <v>861</v>
      </c>
      <c r="K116" s="9" t="s">
        <v>840</v>
      </c>
      <c r="L116" s="10">
        <v>690489</v>
      </c>
      <c r="M116" s="10">
        <v>5033843</v>
      </c>
      <c r="N116" s="15" t="s">
        <v>831</v>
      </c>
      <c r="O116" s="15" t="s">
        <v>831</v>
      </c>
      <c r="P116" s="4">
        <v>266.96666699999997</v>
      </c>
      <c r="Q116" s="4">
        <v>40.166666999999997</v>
      </c>
      <c r="R116" s="3">
        <v>257.5</v>
      </c>
      <c r="S116" s="4">
        <v>0.16666700000000001</v>
      </c>
      <c r="T116" s="4">
        <v>11.101667000000001</v>
      </c>
      <c r="U116" s="4">
        <v>7.6166669999999996</v>
      </c>
      <c r="V116" s="4">
        <v>253.66666699999999</v>
      </c>
      <c r="W116" s="4"/>
      <c r="X116" s="4">
        <v>15.133333</v>
      </c>
      <c r="Y116" s="4">
        <v>68.349999999999994</v>
      </c>
      <c r="Z116" s="4">
        <v>1.3211250000000001</v>
      </c>
      <c r="AA116" s="3">
        <f t="shared" si="25"/>
        <v>1.6985704125000003</v>
      </c>
      <c r="AB116" s="4">
        <v>1.56325</v>
      </c>
      <c r="AC116" s="4">
        <v>0.24825</v>
      </c>
      <c r="AD116" s="3">
        <f t="shared" si="26"/>
        <v>1.09939995</v>
      </c>
      <c r="AE116" s="4">
        <f t="shared" si="40"/>
        <v>7.4999999999999997E-3</v>
      </c>
      <c r="AF116" s="3">
        <f t="shared" si="43"/>
        <v>2.4642749999999998E-2</v>
      </c>
      <c r="AG116" s="4">
        <v>0.67925000000000002</v>
      </c>
      <c r="AH116" s="3">
        <v>7.6499999999999999E-2</v>
      </c>
      <c r="AI116" s="4"/>
      <c r="AJ116" s="4">
        <v>2.2425000000000002</v>
      </c>
      <c r="AK116" s="3">
        <v>0.12825</v>
      </c>
      <c r="AL116" s="4">
        <v>4.3674999999999997</v>
      </c>
      <c r="AM116" s="4" t="s">
        <v>157</v>
      </c>
      <c r="AN116" s="4" t="s">
        <v>155</v>
      </c>
      <c r="AO116" s="4">
        <v>0.20250000000000001</v>
      </c>
      <c r="AP116" s="4">
        <v>423.52499999999998</v>
      </c>
      <c r="AQ116" s="4">
        <v>20.350000000000001</v>
      </c>
      <c r="AR116" s="4">
        <v>5.7184999999999997</v>
      </c>
      <c r="AS116" s="3">
        <v>6.3</v>
      </c>
      <c r="AT116" s="4">
        <v>3.6577500000000001</v>
      </c>
      <c r="AU116" s="4">
        <v>3.2172499999999999</v>
      </c>
      <c r="AV116" s="4"/>
      <c r="AW116" s="3" t="s">
        <v>158</v>
      </c>
      <c r="AX116" s="4">
        <v>15</v>
      </c>
      <c r="AY116" s="4">
        <v>15.445</v>
      </c>
      <c r="AZ116" s="4" t="s">
        <v>157</v>
      </c>
      <c r="BA116" s="3">
        <v>14.75</v>
      </c>
      <c r="BB116" s="4">
        <v>13.333333</v>
      </c>
      <c r="BC116" s="4" t="s">
        <v>159</v>
      </c>
      <c r="BD116" s="4">
        <v>0.83750000000000002</v>
      </c>
      <c r="BE116" s="4">
        <v>19.75</v>
      </c>
      <c r="BF116" s="4"/>
      <c r="BG116" s="4"/>
      <c r="BH116" s="4"/>
      <c r="BI116" s="4">
        <v>41.25</v>
      </c>
      <c r="BJ116" s="4"/>
      <c r="BK116" s="11">
        <v>2471.75</v>
      </c>
      <c r="BL116" s="3">
        <f t="shared" si="44"/>
        <v>5.0000000000000001E-3</v>
      </c>
      <c r="BM116" s="4">
        <v>2.1250000000000002E-2</v>
      </c>
      <c r="BN116" s="4"/>
      <c r="BO116" s="4">
        <v>12.25</v>
      </c>
      <c r="BP116" s="4">
        <v>53</v>
      </c>
      <c r="BQ116" s="4">
        <v>44.166666999999997</v>
      </c>
      <c r="BR116" s="4" t="s">
        <v>157</v>
      </c>
      <c r="BS116" s="4">
        <v>3.5</v>
      </c>
      <c r="BT116" s="3">
        <v>0.54374999999999996</v>
      </c>
      <c r="BU116" s="4">
        <v>1.0525</v>
      </c>
      <c r="BV116" s="4"/>
      <c r="BW116" s="4" t="s">
        <v>157</v>
      </c>
      <c r="BX116" s="4">
        <v>0.11025</v>
      </c>
      <c r="BY116" s="4">
        <v>1.5</v>
      </c>
      <c r="BZ116" s="4"/>
      <c r="CA116" s="4">
        <v>216.16666699999999</v>
      </c>
      <c r="CB116" s="3">
        <f t="shared" si="39"/>
        <v>5.0000000000000001E-3</v>
      </c>
      <c r="CC116" s="4">
        <v>0.10249999999999999</v>
      </c>
      <c r="CD116" s="11">
        <v>1336.666667</v>
      </c>
      <c r="CE116" s="4">
        <v>480.08333299999998</v>
      </c>
      <c r="CF116" s="4">
        <v>358.58333299999998</v>
      </c>
      <c r="CG116" s="4">
        <v>325.25</v>
      </c>
      <c r="CH116" s="4"/>
      <c r="CI116" s="4">
        <v>18.666667</v>
      </c>
      <c r="CJ116" s="4">
        <v>7.0833329999999997</v>
      </c>
      <c r="CK116" s="4">
        <v>368.58333299999998</v>
      </c>
      <c r="CL116" s="4">
        <v>835</v>
      </c>
      <c r="CM116" s="4" t="s">
        <v>160</v>
      </c>
      <c r="CN116" s="4" t="s">
        <v>161</v>
      </c>
      <c r="CO116" s="4"/>
      <c r="CP116" s="4"/>
      <c r="CQ116" s="4"/>
      <c r="CR116" s="4"/>
      <c r="CS116" s="4"/>
      <c r="CT116" s="4"/>
      <c r="CU116" s="4" t="s">
        <v>170</v>
      </c>
      <c r="CV116" s="4"/>
      <c r="CW116" s="4"/>
      <c r="CX116" s="4"/>
      <c r="CY116" s="4"/>
      <c r="CZ116" s="4" t="s">
        <v>157</v>
      </c>
      <c r="DA116" s="4" t="s">
        <v>171</v>
      </c>
      <c r="DB116" s="4" t="s">
        <v>172</v>
      </c>
      <c r="DC116" s="4" t="s">
        <v>173</v>
      </c>
      <c r="DD116" s="4" t="s">
        <v>174</v>
      </c>
      <c r="DE116" s="4" t="s">
        <v>170</v>
      </c>
      <c r="DF116" s="4"/>
      <c r="DG116" s="4"/>
      <c r="DH116" s="4"/>
      <c r="DI116" s="4"/>
      <c r="DJ116" s="4"/>
      <c r="DK116" s="4" t="s">
        <v>162</v>
      </c>
      <c r="DL116" s="4"/>
      <c r="DM116" s="4"/>
      <c r="DN116" s="4"/>
      <c r="DO116" s="4" t="s">
        <v>175</v>
      </c>
      <c r="DP116" s="4"/>
      <c r="DQ116" s="4"/>
      <c r="DR116" s="4"/>
      <c r="DS116" s="4" t="s">
        <v>164</v>
      </c>
      <c r="DT116" s="4"/>
      <c r="DU116" s="4"/>
      <c r="DV116" s="4"/>
      <c r="DW116" s="4" t="s">
        <v>176</v>
      </c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3" t="s">
        <v>180</v>
      </c>
      <c r="EO116" s="4"/>
      <c r="EP116" s="4"/>
      <c r="EQ116" s="3" t="s">
        <v>180</v>
      </c>
      <c r="ER116" s="4" t="s">
        <v>164</v>
      </c>
      <c r="ES116" s="4" t="s">
        <v>165</v>
      </c>
      <c r="ET116" s="3">
        <f t="shared" si="27"/>
        <v>0</v>
      </c>
      <c r="EU116" s="4" t="s">
        <v>162</v>
      </c>
      <c r="EV116" s="4"/>
      <c r="EW116" s="4"/>
      <c r="EX116" s="4" t="s">
        <v>161</v>
      </c>
      <c r="EY116" s="4" t="s">
        <v>166</v>
      </c>
      <c r="EZ116" s="4"/>
      <c r="FA116" s="4" t="s">
        <v>157</v>
      </c>
      <c r="FB116" s="4"/>
      <c r="FC116" s="4"/>
      <c r="FD116" s="4"/>
      <c r="FE116" s="4"/>
      <c r="FF116" s="4"/>
      <c r="FG116" s="4"/>
      <c r="FH116" s="4"/>
      <c r="FI116" s="4">
        <v>3.0916670000000002</v>
      </c>
      <c r="FJ116" s="4">
        <v>2.6333329999999999</v>
      </c>
      <c r="FK116" s="4">
        <v>26.035</v>
      </c>
    </row>
    <row r="117" spans="1:167" x14ac:dyDescent="0.25">
      <c r="A117" s="13">
        <v>26601</v>
      </c>
      <c r="B117" s="13" t="s">
        <v>288</v>
      </c>
      <c r="C117" s="4" t="s">
        <v>289</v>
      </c>
      <c r="D117" s="4"/>
      <c r="E117" s="1" t="s">
        <v>841</v>
      </c>
      <c r="F117" s="1" t="s">
        <v>831</v>
      </c>
      <c r="G117" s="1"/>
      <c r="H117" s="1" t="s">
        <v>825</v>
      </c>
      <c r="I117" s="1" t="s">
        <v>854</v>
      </c>
      <c r="J117" s="9" t="s">
        <v>861</v>
      </c>
      <c r="K117" s="9" t="s">
        <v>845</v>
      </c>
      <c r="L117" s="10">
        <v>660940</v>
      </c>
      <c r="M117" s="10">
        <v>5051086</v>
      </c>
      <c r="N117" s="15" t="s">
        <v>831</v>
      </c>
      <c r="O117" s="15" t="s">
        <v>831</v>
      </c>
      <c r="P117" s="4">
        <v>462.2</v>
      </c>
      <c r="Q117" s="4">
        <v>7.3333329999999997</v>
      </c>
      <c r="R117" s="3">
        <v>802.5</v>
      </c>
      <c r="S117" s="4">
        <v>0</v>
      </c>
      <c r="T117" s="4">
        <v>9.4566669999999995</v>
      </c>
      <c r="U117" s="4">
        <v>7.2</v>
      </c>
      <c r="V117" s="4">
        <v>266.33333299999998</v>
      </c>
      <c r="W117" s="4"/>
      <c r="X117" s="4">
        <v>15.1</v>
      </c>
      <c r="Y117" s="4">
        <v>414.98333300000002</v>
      </c>
      <c r="Z117" s="4">
        <v>1.4775</v>
      </c>
      <c r="AA117" s="3">
        <f t="shared" si="25"/>
        <v>1.8996217500000001</v>
      </c>
      <c r="AB117" s="4">
        <v>1.61</v>
      </c>
      <c r="AC117" s="4">
        <v>0.135375</v>
      </c>
      <c r="AD117" s="3">
        <f t="shared" si="26"/>
        <v>0.59952172500000001</v>
      </c>
      <c r="AE117" s="4">
        <f t="shared" si="40"/>
        <v>7.4999999999999997E-3</v>
      </c>
      <c r="AF117" s="3">
        <f t="shared" si="43"/>
        <v>2.4642749999999998E-2</v>
      </c>
      <c r="AG117" s="4">
        <v>0.73750000000000004</v>
      </c>
      <c r="AH117" s="3">
        <f>0.5*0.01</f>
        <v>5.0000000000000001E-3</v>
      </c>
      <c r="AI117" s="4"/>
      <c r="AJ117" s="4">
        <v>2.3475000000000001</v>
      </c>
      <c r="AK117" s="3">
        <v>2.725E-2</v>
      </c>
      <c r="AL117" s="4">
        <v>4.0125000000000002</v>
      </c>
      <c r="AM117" s="4"/>
      <c r="AN117" s="4"/>
      <c r="AO117" s="4"/>
      <c r="AP117" s="4">
        <v>574.47500000000002</v>
      </c>
      <c r="AQ117" s="4">
        <v>106.65</v>
      </c>
      <c r="AR117" s="4">
        <v>1.8067500000000001</v>
      </c>
      <c r="AS117" s="3">
        <v>5.5</v>
      </c>
      <c r="AT117" s="4">
        <v>31.872499999999999</v>
      </c>
      <c r="AU117" s="4">
        <v>17.142499999999998</v>
      </c>
      <c r="AV117" s="4"/>
      <c r="AW117" s="3">
        <v>1.2250000000000001</v>
      </c>
      <c r="AX117" s="4"/>
      <c r="AY117" s="4"/>
      <c r="AZ117" s="4"/>
      <c r="BA117" s="3">
        <v>2.5833330000000001</v>
      </c>
      <c r="BB117" s="4">
        <v>3.3333330000000001</v>
      </c>
      <c r="BC117" s="4" t="s">
        <v>159</v>
      </c>
      <c r="BD117" s="4"/>
      <c r="BE117" s="4"/>
      <c r="BF117" s="4"/>
      <c r="BG117" s="4"/>
      <c r="BH117" s="4"/>
      <c r="BI117" s="4"/>
      <c r="BJ117" s="11">
        <v>7559.75</v>
      </c>
      <c r="BK117" s="4"/>
      <c r="BL117" s="3">
        <f t="shared" si="44"/>
        <v>5.0000000000000001E-3</v>
      </c>
      <c r="BM117" s="4"/>
      <c r="BN117" s="4" t="s">
        <v>157</v>
      </c>
      <c r="BO117" s="4"/>
      <c r="BP117" s="4">
        <v>129.75</v>
      </c>
      <c r="BQ117" s="4"/>
      <c r="BR117" s="4" t="s">
        <v>157</v>
      </c>
      <c r="BS117" s="4"/>
      <c r="BT117" s="3">
        <f>0.5*0.01</f>
        <v>5.0000000000000001E-3</v>
      </c>
      <c r="BU117" s="4"/>
      <c r="BV117" s="4"/>
      <c r="BW117" s="4"/>
      <c r="BX117" s="4"/>
      <c r="BY117" s="4"/>
      <c r="BZ117" s="4" t="s">
        <v>169</v>
      </c>
      <c r="CA117" s="4">
        <v>42.5</v>
      </c>
      <c r="CB117" s="3">
        <f t="shared" si="39"/>
        <v>5.0000000000000001E-3</v>
      </c>
      <c r="CC117" s="4"/>
      <c r="CD117" s="4">
        <v>908.41666699999996</v>
      </c>
      <c r="CE117" s="4">
        <v>471.91666700000002</v>
      </c>
      <c r="CF117" s="4">
        <v>33.666666999999997</v>
      </c>
      <c r="CG117" s="4"/>
      <c r="CH117" s="4"/>
      <c r="CI117" s="4" t="s">
        <v>157</v>
      </c>
      <c r="CJ117" s="4" t="s">
        <v>157</v>
      </c>
      <c r="CK117" s="4">
        <v>33.666666999999997</v>
      </c>
      <c r="CL117" s="4">
        <v>623.33333300000004</v>
      </c>
      <c r="CM117" s="4" t="s">
        <v>160</v>
      </c>
      <c r="CN117" s="4" t="s">
        <v>161</v>
      </c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 t="s">
        <v>162</v>
      </c>
      <c r="DL117" s="4"/>
      <c r="DM117" s="4"/>
      <c r="DN117" s="4"/>
      <c r="DO117" s="4"/>
      <c r="DP117" s="4"/>
      <c r="DQ117" s="4"/>
      <c r="DR117" s="4"/>
      <c r="DS117" s="4" t="s">
        <v>164</v>
      </c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 t="s">
        <v>164</v>
      </c>
      <c r="ES117" s="4" t="s">
        <v>165</v>
      </c>
      <c r="ET117" s="3">
        <f t="shared" si="27"/>
        <v>0</v>
      </c>
      <c r="EU117" s="4" t="s">
        <v>162</v>
      </c>
      <c r="EV117" s="4"/>
      <c r="EW117" s="4"/>
      <c r="EX117" s="4"/>
      <c r="EY117" s="4" t="s">
        <v>166</v>
      </c>
      <c r="EZ117" s="4"/>
      <c r="FA117" s="4"/>
      <c r="FB117" s="4"/>
      <c r="FC117" s="4"/>
      <c r="FD117" s="4"/>
      <c r="FE117" s="4"/>
      <c r="FF117" s="4"/>
      <c r="FG117" s="4"/>
      <c r="FH117" s="4"/>
      <c r="FI117" s="4">
        <v>1.3</v>
      </c>
      <c r="FJ117" s="4">
        <v>4.8833330000000004</v>
      </c>
      <c r="FK117" s="4">
        <v>48.268332999999998</v>
      </c>
    </row>
    <row r="118" spans="1:167" x14ac:dyDescent="0.25">
      <c r="A118" s="13">
        <v>26602</v>
      </c>
      <c r="B118" s="13" t="s">
        <v>290</v>
      </c>
      <c r="C118" s="4" t="s">
        <v>289</v>
      </c>
      <c r="D118" s="4"/>
      <c r="E118" s="1" t="s">
        <v>841</v>
      </c>
      <c r="F118" s="1"/>
      <c r="G118" s="1"/>
      <c r="H118" s="1" t="s">
        <v>825</v>
      </c>
      <c r="I118" s="1" t="s">
        <v>854</v>
      </c>
      <c r="J118" s="9" t="s">
        <v>861</v>
      </c>
      <c r="K118" s="9" t="s">
        <v>845</v>
      </c>
      <c r="L118" s="10">
        <v>660944</v>
      </c>
      <c r="M118" s="10">
        <v>5051086</v>
      </c>
      <c r="N118" s="15" t="s">
        <v>831</v>
      </c>
      <c r="O118" s="15" t="s">
        <v>831</v>
      </c>
      <c r="P118" s="4">
        <v>466.11666700000001</v>
      </c>
      <c r="Q118" s="4">
        <v>5</v>
      </c>
      <c r="R118" s="3">
        <v>853</v>
      </c>
      <c r="S118" s="4">
        <v>0</v>
      </c>
      <c r="T118" s="4">
        <v>17</v>
      </c>
      <c r="U118" s="4">
        <v>7.15</v>
      </c>
      <c r="V118" s="4">
        <v>239</v>
      </c>
      <c r="W118" s="4"/>
      <c r="X118" s="4">
        <v>14.633333</v>
      </c>
      <c r="Y118" s="4">
        <v>461.73333300000002</v>
      </c>
      <c r="Z118" s="4">
        <v>0.2</v>
      </c>
      <c r="AA118" s="3">
        <f t="shared" si="25"/>
        <v>0.25714000000000004</v>
      </c>
      <c r="AB118" s="4">
        <v>0.8075</v>
      </c>
      <c r="AC118" s="4">
        <v>0.61324999999999996</v>
      </c>
      <c r="AD118" s="3">
        <f t="shared" si="26"/>
        <v>2.7158389500000002</v>
      </c>
      <c r="AE118" s="4">
        <f t="shared" si="40"/>
        <v>7.4999999999999997E-3</v>
      </c>
      <c r="AF118" s="3">
        <f t="shared" si="43"/>
        <v>2.4642749999999998E-2</v>
      </c>
      <c r="AG118" s="4">
        <v>0.44500000000000001</v>
      </c>
      <c r="AH118" s="3">
        <v>1.4250000000000001E-2</v>
      </c>
      <c r="AI118" s="4"/>
      <c r="AJ118" s="4">
        <v>1.2524999999999999</v>
      </c>
      <c r="AK118" s="3">
        <v>2.325E-2</v>
      </c>
      <c r="AL118" s="4">
        <v>1.35</v>
      </c>
      <c r="AM118" s="4"/>
      <c r="AN118" s="4"/>
      <c r="AO118" s="4"/>
      <c r="AP118" s="4">
        <v>589.67499999999995</v>
      </c>
      <c r="AQ118" s="4">
        <v>106.52500000000001</v>
      </c>
      <c r="AR118" s="4">
        <v>6.7457500000000001</v>
      </c>
      <c r="AS118" s="3">
        <v>8.5500000000000007</v>
      </c>
      <c r="AT118" s="4">
        <v>48.454999999999998</v>
      </c>
      <c r="AU118" s="4">
        <v>16.074999999999999</v>
      </c>
      <c r="AV118" s="4"/>
      <c r="AW118" s="3" t="s">
        <v>158</v>
      </c>
      <c r="AX118" s="4"/>
      <c r="AY118" s="4"/>
      <c r="AZ118" s="4"/>
      <c r="BA118" s="3">
        <v>1.4166669999999999</v>
      </c>
      <c r="BB118" s="4">
        <v>2.0833330000000001</v>
      </c>
      <c r="BC118" s="4" t="s">
        <v>159</v>
      </c>
      <c r="BD118" s="4"/>
      <c r="BE118" s="4"/>
      <c r="BF118" s="4"/>
      <c r="BG118" s="4"/>
      <c r="BH118" s="4"/>
      <c r="BI118" s="4"/>
      <c r="BJ118" s="12">
        <v>4014</v>
      </c>
      <c r="BK118" s="4"/>
      <c r="BL118" s="3">
        <f t="shared" si="44"/>
        <v>5.0000000000000001E-3</v>
      </c>
      <c r="BM118" s="4"/>
      <c r="BN118" s="4" t="s">
        <v>157</v>
      </c>
      <c r="BO118" s="4"/>
      <c r="BP118" s="4">
        <v>174.375</v>
      </c>
      <c r="BQ118" s="4"/>
      <c r="BR118" s="4" t="s">
        <v>157</v>
      </c>
      <c r="BS118" s="4"/>
      <c r="BT118" s="3">
        <f>0.5*0.01</f>
        <v>5.0000000000000001E-3</v>
      </c>
      <c r="BU118" s="4"/>
      <c r="BV118" s="4"/>
      <c r="BW118" s="4"/>
      <c r="BX118" s="4"/>
      <c r="BY118" s="4"/>
      <c r="BZ118" s="4" t="s">
        <v>169</v>
      </c>
      <c r="CA118" s="4">
        <v>40.5</v>
      </c>
      <c r="CB118" s="3">
        <f t="shared" si="39"/>
        <v>5.0000000000000001E-3</v>
      </c>
      <c r="CC118" s="4"/>
      <c r="CD118" s="11">
        <v>1080.083333</v>
      </c>
      <c r="CE118" s="4">
        <v>148.58333300000001</v>
      </c>
      <c r="CF118" s="4">
        <v>571.83333300000004</v>
      </c>
      <c r="CG118" s="4"/>
      <c r="CH118" s="4"/>
      <c r="CI118" s="4" t="s">
        <v>157</v>
      </c>
      <c r="CJ118" s="4" t="s">
        <v>157</v>
      </c>
      <c r="CK118" s="4">
        <v>571.83333300000004</v>
      </c>
      <c r="CL118" s="4">
        <v>611.66666699999996</v>
      </c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 t="s">
        <v>164</v>
      </c>
      <c r="ES118" s="4" t="s">
        <v>165</v>
      </c>
      <c r="ET118" s="3">
        <f t="shared" si="27"/>
        <v>0</v>
      </c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>
        <v>0.64</v>
      </c>
      <c r="FJ118" s="4">
        <v>3.8166669999999998</v>
      </c>
      <c r="FK118" s="4">
        <v>37.331667000000003</v>
      </c>
    </row>
    <row r="119" spans="1:167" x14ac:dyDescent="0.25">
      <c r="A119" s="13">
        <v>26603</v>
      </c>
      <c r="B119" s="13" t="s">
        <v>291</v>
      </c>
      <c r="C119" s="4" t="s">
        <v>289</v>
      </c>
      <c r="D119" s="4" t="s">
        <v>292</v>
      </c>
      <c r="E119" s="1" t="s">
        <v>841</v>
      </c>
      <c r="F119" s="1" t="s">
        <v>831</v>
      </c>
      <c r="G119" s="1"/>
      <c r="H119" s="1" t="s">
        <v>825</v>
      </c>
      <c r="I119" s="1" t="s">
        <v>854</v>
      </c>
      <c r="J119" s="9" t="s">
        <v>861</v>
      </c>
      <c r="K119" s="9" t="s">
        <v>845</v>
      </c>
      <c r="L119" s="10">
        <v>659557</v>
      </c>
      <c r="M119" s="10">
        <v>5046922</v>
      </c>
      <c r="N119" s="15" t="s">
        <v>831</v>
      </c>
      <c r="O119" s="15"/>
      <c r="P119" s="4">
        <v>381.85</v>
      </c>
      <c r="Q119" s="4">
        <v>6.5</v>
      </c>
      <c r="R119" s="3">
        <v>636.5</v>
      </c>
      <c r="S119" s="4">
        <v>0</v>
      </c>
      <c r="T119" s="4">
        <v>4.3975</v>
      </c>
      <c r="U119" s="4">
        <v>7.7</v>
      </c>
      <c r="V119" s="4">
        <v>217.75</v>
      </c>
      <c r="W119" s="4"/>
      <c r="X119" s="4">
        <v>14.45</v>
      </c>
      <c r="Y119" s="4">
        <v>308.17500000000001</v>
      </c>
      <c r="Z119" s="4">
        <v>1.075375</v>
      </c>
      <c r="AA119" s="3">
        <f t="shared" si="25"/>
        <v>1.3826096375000001</v>
      </c>
      <c r="AB119" s="4">
        <v>1.19</v>
      </c>
      <c r="AC119" s="4">
        <v>0.123625</v>
      </c>
      <c r="AD119" s="3">
        <f t="shared" si="26"/>
        <v>0.547485675</v>
      </c>
      <c r="AE119" s="4">
        <f t="shared" si="40"/>
        <v>7.4999999999999997E-3</v>
      </c>
      <c r="AF119" s="3">
        <f t="shared" si="43"/>
        <v>2.4642749999999998E-2</v>
      </c>
      <c r="AG119" s="4">
        <v>0.72</v>
      </c>
      <c r="AH119" s="3">
        <v>1.325E-2</v>
      </c>
      <c r="AI119" s="4"/>
      <c r="AJ119" s="4">
        <v>1.91</v>
      </c>
      <c r="AK119" s="3">
        <v>1.9875E-2</v>
      </c>
      <c r="AL119" s="4" t="s">
        <v>157</v>
      </c>
      <c r="AM119" s="4"/>
      <c r="AN119" s="4"/>
      <c r="AO119" s="4"/>
      <c r="AP119" s="4">
        <v>464.6</v>
      </c>
      <c r="AQ119" s="4">
        <v>80.424999999999997</v>
      </c>
      <c r="AR119" s="4">
        <v>1.9379999999999999</v>
      </c>
      <c r="AS119" s="3">
        <v>2.1</v>
      </c>
      <c r="AT119" s="4">
        <v>23.725000000000001</v>
      </c>
      <c r="AU119" s="4">
        <v>29.905000000000001</v>
      </c>
      <c r="AV119" s="4"/>
      <c r="AW119" s="3">
        <v>1.3</v>
      </c>
      <c r="AX119" s="4"/>
      <c r="AY119" s="4"/>
      <c r="AZ119" s="4"/>
      <c r="BA119" s="3">
        <v>1.625</v>
      </c>
      <c r="BB119" s="4"/>
      <c r="BC119" s="4" t="s">
        <v>159</v>
      </c>
      <c r="BD119" s="4"/>
      <c r="BE119" s="4"/>
      <c r="BF119" s="4"/>
      <c r="BG119" s="4"/>
      <c r="BH119" s="4"/>
      <c r="BI119" s="4"/>
      <c r="BJ119" s="11">
        <v>2740.5</v>
      </c>
      <c r="BK119" s="4"/>
      <c r="BL119" s="3">
        <f t="shared" si="44"/>
        <v>5.0000000000000001E-3</v>
      </c>
      <c r="BM119" s="4"/>
      <c r="BN119" s="4" t="s">
        <v>157</v>
      </c>
      <c r="BO119" s="4"/>
      <c r="BP119" s="4">
        <v>118.875</v>
      </c>
      <c r="BQ119" s="4"/>
      <c r="BR119" s="4" t="s">
        <v>157</v>
      </c>
      <c r="BS119" s="4"/>
      <c r="BT119" s="3">
        <f>0.5*0.01</f>
        <v>5.0000000000000001E-3</v>
      </c>
      <c r="BU119" s="4"/>
      <c r="BV119" s="4"/>
      <c r="BW119" s="4"/>
      <c r="BX119" s="4"/>
      <c r="BY119" s="4"/>
      <c r="BZ119" s="4" t="s">
        <v>169</v>
      </c>
      <c r="CA119" s="4"/>
      <c r="CB119" s="3">
        <f t="shared" si="39"/>
        <v>5.0000000000000001E-3</v>
      </c>
      <c r="CC119" s="4"/>
      <c r="CD119" s="4">
        <v>912.5</v>
      </c>
      <c r="CE119" s="4">
        <v>550.125</v>
      </c>
      <c r="CF119" s="4">
        <v>35.375</v>
      </c>
      <c r="CG119" s="4"/>
      <c r="CH119" s="4"/>
      <c r="CI119" s="4" t="s">
        <v>157</v>
      </c>
      <c r="CJ119" s="4"/>
      <c r="CK119" s="4">
        <v>35.375</v>
      </c>
      <c r="CL119" s="4">
        <v>577.5</v>
      </c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 t="s">
        <v>164</v>
      </c>
      <c r="ES119" s="4" t="s">
        <v>165</v>
      </c>
      <c r="ET119" s="3">
        <f t="shared" si="27"/>
        <v>0</v>
      </c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 t="s">
        <v>181</v>
      </c>
      <c r="FJ119" s="4">
        <v>6.65</v>
      </c>
      <c r="FK119" s="4">
        <v>65.167500000000004</v>
      </c>
    </row>
    <row r="120" spans="1:167" x14ac:dyDescent="0.25">
      <c r="A120" s="13">
        <v>26701</v>
      </c>
      <c r="B120" s="13" t="s">
        <v>293</v>
      </c>
      <c r="C120" s="4" t="s">
        <v>294</v>
      </c>
      <c r="D120" s="4" t="s">
        <v>295</v>
      </c>
      <c r="E120" s="1" t="s">
        <v>830</v>
      </c>
      <c r="F120" s="1"/>
      <c r="G120" s="1"/>
      <c r="H120" s="1" t="s">
        <v>825</v>
      </c>
      <c r="I120" s="1" t="s">
        <v>854</v>
      </c>
      <c r="J120" s="9" t="s">
        <v>861</v>
      </c>
      <c r="K120" s="9" t="s">
        <v>840</v>
      </c>
      <c r="L120" s="10">
        <v>674689.58</v>
      </c>
      <c r="M120" s="10">
        <v>5083223.28</v>
      </c>
      <c r="N120" s="15" t="s">
        <v>831</v>
      </c>
      <c r="O120" s="15" t="s">
        <v>831</v>
      </c>
      <c r="P120" s="4">
        <v>284.91666700000002</v>
      </c>
      <c r="Q120" s="4">
        <v>2.3333330000000001</v>
      </c>
      <c r="R120" s="3">
        <v>760.5</v>
      </c>
      <c r="S120" s="4">
        <v>0</v>
      </c>
      <c r="T120" s="4">
        <v>1.26</v>
      </c>
      <c r="U120" s="4">
        <v>7.4333330000000002</v>
      </c>
      <c r="V120" s="4">
        <v>246.5</v>
      </c>
      <c r="W120" s="4"/>
      <c r="X120" s="4">
        <v>15.583333</v>
      </c>
      <c r="Y120" s="4">
        <v>278.75</v>
      </c>
      <c r="Z120" s="4">
        <v>3.8417E-2</v>
      </c>
      <c r="AA120" s="3">
        <f t="shared" si="25"/>
        <v>4.9392736900000005E-2</v>
      </c>
      <c r="AB120" s="4">
        <v>0.60050000000000003</v>
      </c>
      <c r="AC120" s="4">
        <v>0.51166699999999998</v>
      </c>
      <c r="AD120" s="3">
        <f t="shared" si="26"/>
        <v>2.2659684762000003</v>
      </c>
      <c r="AE120" s="4">
        <v>5.4417E-2</v>
      </c>
      <c r="AF120" s="3">
        <f t="shared" si="43"/>
        <v>0.17879793689999998</v>
      </c>
      <c r="AG120" s="4">
        <v>0.213167</v>
      </c>
      <c r="AH120" s="3">
        <v>1.3332999999999999E-2</v>
      </c>
      <c r="AI120" s="4"/>
      <c r="AJ120" s="4">
        <v>0.81366700000000003</v>
      </c>
      <c r="AK120" s="3">
        <v>4.4166999999999998E-2</v>
      </c>
      <c r="AL120" s="4">
        <v>7.6349999999999998</v>
      </c>
      <c r="AM120" s="4"/>
      <c r="AN120" s="4"/>
      <c r="AO120" s="4"/>
      <c r="AP120" s="4">
        <v>378.125</v>
      </c>
      <c r="AQ120" s="4">
        <v>57.55</v>
      </c>
      <c r="AR120" s="4">
        <v>3.0455000000000001</v>
      </c>
      <c r="AS120" s="3">
        <v>19</v>
      </c>
      <c r="AT120" s="4">
        <v>27.952500000000001</v>
      </c>
      <c r="AU120" s="4">
        <v>60.652500000000003</v>
      </c>
      <c r="AV120" s="4"/>
      <c r="AW120" s="3">
        <v>26.25</v>
      </c>
      <c r="AX120" s="4"/>
      <c r="AY120" s="4"/>
      <c r="AZ120" s="4"/>
      <c r="BA120" s="3">
        <f>0.5*1</f>
        <v>0.5</v>
      </c>
      <c r="BB120" s="4"/>
      <c r="BC120" s="4" t="s">
        <v>159</v>
      </c>
      <c r="BD120" s="4"/>
      <c r="BE120" s="4"/>
      <c r="BF120" s="4"/>
      <c r="BG120" s="4"/>
      <c r="BH120" s="4"/>
      <c r="BI120" s="4"/>
      <c r="BJ120" s="4">
        <v>15.375</v>
      </c>
      <c r="BK120" s="4"/>
      <c r="BL120" s="3">
        <f t="shared" si="44"/>
        <v>5.0000000000000001E-3</v>
      </c>
      <c r="BM120" s="4"/>
      <c r="BN120" s="4" t="s">
        <v>157</v>
      </c>
      <c r="BO120" s="4"/>
      <c r="BP120" s="4">
        <v>11</v>
      </c>
      <c r="BQ120" s="4">
        <v>6.1666670000000003</v>
      </c>
      <c r="BR120" s="4" t="s">
        <v>157</v>
      </c>
      <c r="BS120" s="4"/>
      <c r="BT120" s="3">
        <f>0.5*0.01</f>
        <v>5.0000000000000001E-3</v>
      </c>
      <c r="BU120" s="4"/>
      <c r="BV120" s="4"/>
      <c r="BW120" s="4"/>
      <c r="BX120" s="4"/>
      <c r="BY120" s="4"/>
      <c r="BZ120" s="4" t="s">
        <v>169</v>
      </c>
      <c r="CA120" s="4">
        <v>70</v>
      </c>
      <c r="CB120" s="3">
        <f t="shared" si="39"/>
        <v>5.0000000000000001E-3</v>
      </c>
      <c r="CC120" s="4"/>
      <c r="CD120" s="4">
        <v>60.25</v>
      </c>
      <c r="CE120" s="4">
        <v>7.875</v>
      </c>
      <c r="CF120" s="4" t="s">
        <v>157</v>
      </c>
      <c r="CG120" s="4"/>
      <c r="CH120" s="4"/>
      <c r="CI120" s="4" t="s">
        <v>157</v>
      </c>
      <c r="CJ120" s="4"/>
      <c r="CK120" s="4" t="s">
        <v>157</v>
      </c>
      <c r="CL120" s="4">
        <v>33.333333000000003</v>
      </c>
      <c r="CM120" s="4" t="s">
        <v>160</v>
      </c>
      <c r="CN120" s="4" t="s">
        <v>161</v>
      </c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 t="s">
        <v>162</v>
      </c>
      <c r="DL120" s="4"/>
      <c r="DM120" s="4"/>
      <c r="DN120" s="4"/>
      <c r="DO120" s="4"/>
      <c r="DP120" s="4"/>
      <c r="DQ120" s="4"/>
      <c r="DR120" s="4"/>
      <c r="DS120" s="4" t="s">
        <v>164</v>
      </c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 t="s">
        <v>164</v>
      </c>
      <c r="ES120" s="4" t="s">
        <v>165</v>
      </c>
      <c r="ET120" s="3">
        <f t="shared" si="27"/>
        <v>0</v>
      </c>
      <c r="EU120" s="4" t="s">
        <v>162</v>
      </c>
      <c r="EV120" s="4"/>
      <c r="EW120" s="4"/>
      <c r="EX120" s="4"/>
      <c r="EY120" s="4" t="s">
        <v>166</v>
      </c>
      <c r="EZ120" s="4"/>
      <c r="FA120" s="4"/>
      <c r="FB120" s="4"/>
      <c r="FC120" s="4"/>
      <c r="FD120" s="4"/>
      <c r="FE120" s="4"/>
      <c r="FF120" s="4"/>
      <c r="FG120" s="4"/>
      <c r="FH120" s="4"/>
      <c r="FI120" s="4">
        <v>2</v>
      </c>
      <c r="FJ120" s="4">
        <v>4.6166669999999996</v>
      </c>
      <c r="FK120" s="4">
        <v>46.086666999999998</v>
      </c>
    </row>
    <row r="121" spans="1:167" x14ac:dyDescent="0.25">
      <c r="A121" s="13">
        <v>26702</v>
      </c>
      <c r="B121" s="13" t="s">
        <v>895</v>
      </c>
      <c r="C121" s="4" t="s">
        <v>896</v>
      </c>
      <c r="D121" s="4"/>
      <c r="E121" s="4"/>
      <c r="F121" s="4"/>
      <c r="G121" s="4" t="s">
        <v>831</v>
      </c>
      <c r="H121" s="4"/>
      <c r="I121" s="4"/>
      <c r="J121" s="6" t="s">
        <v>861</v>
      </c>
      <c r="K121" s="6" t="s">
        <v>840</v>
      </c>
      <c r="L121" s="6">
        <v>702420.75</v>
      </c>
      <c r="M121" s="6">
        <v>4994549.75</v>
      </c>
      <c r="N121" s="4" t="s">
        <v>831</v>
      </c>
      <c r="O121" s="4"/>
      <c r="P121" s="4">
        <v>263.75</v>
      </c>
      <c r="Q121" s="4">
        <v>3.5</v>
      </c>
      <c r="R121" s="3">
        <v>499</v>
      </c>
      <c r="S121" s="4">
        <v>0</v>
      </c>
      <c r="T121" s="4">
        <v>1.5125</v>
      </c>
      <c r="U121" s="4">
        <v>7.875</v>
      </c>
      <c r="V121" s="4">
        <v>237.5</v>
      </c>
      <c r="W121" s="4"/>
      <c r="X121" s="4">
        <v>14.3</v>
      </c>
      <c r="Y121" s="4">
        <v>130.65</v>
      </c>
      <c r="Z121" s="4">
        <v>0.42249999999999999</v>
      </c>
      <c r="AA121" s="3">
        <f t="shared" si="25"/>
        <v>0.54320825000000006</v>
      </c>
      <c r="AB121" s="4">
        <v>0.42249999999999999</v>
      </c>
      <c r="AC121" s="4">
        <v>1.15E-2</v>
      </c>
      <c r="AD121" s="3">
        <f t="shared" si="26"/>
        <v>5.0928900000000006E-2</v>
      </c>
      <c r="AE121" s="4" t="s">
        <v>154</v>
      </c>
      <c r="AF121" s="4"/>
      <c r="AG121" s="4">
        <v>1.0375000000000001</v>
      </c>
      <c r="AH121" s="3">
        <f>0.5*0.01</f>
        <v>5.0000000000000001E-3</v>
      </c>
      <c r="AI121" s="4"/>
      <c r="AJ121" s="4">
        <v>1.46</v>
      </c>
      <c r="AK121" s="3">
        <v>1.4749999999999999E-2</v>
      </c>
      <c r="AL121" s="4" t="s">
        <v>157</v>
      </c>
      <c r="AM121" s="4"/>
      <c r="AN121" s="4"/>
      <c r="AO121" s="4"/>
      <c r="AP121" s="4">
        <v>321.77499999999998</v>
      </c>
      <c r="AQ121" s="4">
        <v>28.95</v>
      </c>
      <c r="AR121" s="4" t="s">
        <v>157</v>
      </c>
      <c r="AS121" s="3">
        <v>4.3</v>
      </c>
      <c r="AT121" s="4">
        <v>14.346500000000001</v>
      </c>
      <c r="AU121" s="4">
        <v>46.445</v>
      </c>
      <c r="AV121" s="4"/>
      <c r="AW121" s="3" t="s">
        <v>158</v>
      </c>
      <c r="AX121" s="4"/>
      <c r="AY121" s="4"/>
      <c r="AZ121" s="4"/>
      <c r="BA121" s="3" t="s">
        <v>157</v>
      </c>
      <c r="BB121" s="4"/>
      <c r="BC121" s="4" t="s">
        <v>159</v>
      </c>
      <c r="BD121" s="4"/>
      <c r="BE121" s="4"/>
      <c r="BF121" s="4"/>
      <c r="BG121" s="4"/>
      <c r="BH121" s="4"/>
      <c r="BI121" s="4"/>
      <c r="BJ121" s="4">
        <v>582.25</v>
      </c>
      <c r="BK121" s="4"/>
      <c r="BL121" s="3" t="s">
        <v>155</v>
      </c>
      <c r="BM121" s="4"/>
      <c r="BN121" s="4" t="s">
        <v>157</v>
      </c>
      <c r="BO121" s="4"/>
      <c r="BP121" s="4">
        <v>3.5</v>
      </c>
      <c r="BQ121" s="4"/>
      <c r="BR121" s="4" t="s">
        <v>157</v>
      </c>
      <c r="BS121" s="4"/>
      <c r="BT121" s="3" t="s">
        <v>155</v>
      </c>
      <c r="BU121" s="4"/>
      <c r="BV121" s="4"/>
      <c r="BW121" s="4"/>
      <c r="BX121" s="4"/>
      <c r="BY121" s="4"/>
      <c r="BZ121" s="4" t="s">
        <v>169</v>
      </c>
      <c r="CA121" s="4"/>
      <c r="CB121" s="3" t="s">
        <v>155</v>
      </c>
      <c r="CC121" s="4"/>
      <c r="CD121" s="4">
        <v>300.125</v>
      </c>
      <c r="CE121" s="4">
        <v>52.875</v>
      </c>
      <c r="CF121" s="4">
        <v>35.375</v>
      </c>
      <c r="CG121" s="4"/>
      <c r="CH121" s="4"/>
      <c r="CI121" s="4" t="s">
        <v>157</v>
      </c>
      <c r="CJ121" s="4"/>
      <c r="CK121" s="4">
        <v>35.375</v>
      </c>
      <c r="CL121" s="4">
        <v>927.5</v>
      </c>
      <c r="CM121" s="4" t="s">
        <v>160</v>
      </c>
      <c r="CN121" s="4" t="s">
        <v>161</v>
      </c>
      <c r="CO121" s="4"/>
      <c r="CP121" s="4"/>
      <c r="CQ121" s="4"/>
      <c r="CR121" s="4"/>
      <c r="CS121" s="4"/>
      <c r="CT121" s="4"/>
      <c r="CU121" s="4"/>
      <c r="CV121" s="4"/>
      <c r="CW121" s="3">
        <v>1.0999999999999999E-2</v>
      </c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 t="s">
        <v>162</v>
      </c>
      <c r="DL121" s="4"/>
      <c r="DM121" s="4"/>
      <c r="DN121" s="4"/>
      <c r="DO121" s="4"/>
      <c r="DP121" s="4"/>
      <c r="DQ121" s="4"/>
      <c r="DR121" s="4"/>
      <c r="DS121" s="4" t="s">
        <v>164</v>
      </c>
      <c r="DT121" s="4"/>
      <c r="DU121" s="3" t="s">
        <v>156</v>
      </c>
      <c r="DV121" s="3" t="s">
        <v>155</v>
      </c>
      <c r="DW121" s="4"/>
      <c r="DX121" s="4"/>
      <c r="DY121" s="4"/>
      <c r="DZ121" s="4"/>
      <c r="EA121" s="4"/>
      <c r="EB121" s="4"/>
      <c r="EC121" s="4"/>
      <c r="ED121" s="4"/>
      <c r="EE121" s="3" t="s">
        <v>154</v>
      </c>
      <c r="EF121" s="4"/>
      <c r="EG121" s="4"/>
      <c r="EH121" s="4"/>
      <c r="EI121" s="4"/>
      <c r="EJ121" s="4"/>
      <c r="EK121" s="4"/>
      <c r="EL121" s="4"/>
      <c r="EM121" s="4"/>
      <c r="EN121" s="3" t="s">
        <v>180</v>
      </c>
      <c r="EO121" s="4"/>
      <c r="EP121" s="4"/>
      <c r="EQ121" s="3" t="s">
        <v>180</v>
      </c>
      <c r="ER121" s="4" t="s">
        <v>164</v>
      </c>
      <c r="ES121" s="4" t="s">
        <v>165</v>
      </c>
      <c r="ET121" s="3">
        <f t="shared" si="27"/>
        <v>0</v>
      </c>
      <c r="EU121" s="4" t="s">
        <v>162</v>
      </c>
      <c r="EV121" s="4"/>
      <c r="EW121" s="4"/>
      <c r="EX121" s="4"/>
      <c r="EY121" s="4" t="s">
        <v>166</v>
      </c>
      <c r="EZ121" s="4"/>
      <c r="FA121" s="4"/>
      <c r="FB121" s="4"/>
      <c r="FC121" s="4"/>
      <c r="FD121" s="4"/>
      <c r="FE121" s="4"/>
      <c r="FF121" s="4"/>
      <c r="FG121" s="4"/>
      <c r="FH121" s="4"/>
      <c r="FI121" s="4" t="s">
        <v>181</v>
      </c>
      <c r="FJ121" s="4">
        <v>2.8250000000000002</v>
      </c>
      <c r="FK121" s="4">
        <v>27.4725</v>
      </c>
    </row>
    <row r="122" spans="1:167" x14ac:dyDescent="0.25">
      <c r="A122" s="13">
        <v>26703</v>
      </c>
      <c r="B122" s="13" t="s">
        <v>626</v>
      </c>
      <c r="C122" s="4" t="s">
        <v>627</v>
      </c>
      <c r="D122" s="4"/>
      <c r="E122" s="1" t="s">
        <v>830</v>
      </c>
      <c r="F122" s="1" t="s">
        <v>831</v>
      </c>
      <c r="G122" s="1"/>
      <c r="H122" s="1" t="s">
        <v>825</v>
      </c>
      <c r="I122" s="1" t="s">
        <v>854</v>
      </c>
      <c r="J122" s="9" t="s">
        <v>838</v>
      </c>
      <c r="K122" s="9" t="s">
        <v>840</v>
      </c>
      <c r="L122" s="10">
        <v>701570.5</v>
      </c>
      <c r="M122" s="10">
        <v>4978542.4000000004</v>
      </c>
      <c r="N122" s="15" t="s">
        <v>831</v>
      </c>
      <c r="O122" s="15" t="s">
        <v>831</v>
      </c>
      <c r="P122" s="4">
        <v>412.26666699999998</v>
      </c>
      <c r="Q122" s="4">
        <v>4</v>
      </c>
      <c r="R122" s="3">
        <v>869.33333300000004</v>
      </c>
      <c r="S122" s="4">
        <v>0</v>
      </c>
      <c r="T122" s="4">
        <v>1.85</v>
      </c>
      <c r="U122" s="4">
        <v>7.9166670000000003</v>
      </c>
      <c r="V122" s="4">
        <v>245.16666699999999</v>
      </c>
      <c r="W122" s="4"/>
      <c r="X122" s="4">
        <v>22.516667000000002</v>
      </c>
      <c r="Y122" s="4">
        <v>74.833332999999996</v>
      </c>
      <c r="Z122" s="4">
        <v>4.1125000000000002E-2</v>
      </c>
      <c r="AA122" s="3">
        <f t="shared" si="25"/>
        <v>5.2874412500000002E-2</v>
      </c>
      <c r="AB122" s="4">
        <v>0.69699999999999995</v>
      </c>
      <c r="AC122" s="4">
        <v>0.62</v>
      </c>
      <c r="AD122" s="3">
        <f t="shared" si="26"/>
        <v>2.7457320000000003</v>
      </c>
      <c r="AE122" s="4">
        <v>0.04</v>
      </c>
      <c r="AF122" s="3">
        <f t="shared" ref="AF122:AF185" si="45">AE122*3.2857</f>
        <v>0.13142799999999999</v>
      </c>
      <c r="AG122" s="4">
        <v>0.36</v>
      </c>
      <c r="AH122" s="3">
        <v>3.0499999999999999E-2</v>
      </c>
      <c r="AI122" s="4"/>
      <c r="AJ122" s="4">
        <v>0.72150000000000003</v>
      </c>
      <c r="AK122" s="3">
        <v>0.13475000000000001</v>
      </c>
      <c r="AL122" s="4" t="s">
        <v>157</v>
      </c>
      <c r="AM122" s="4"/>
      <c r="AN122" s="4"/>
      <c r="AO122" s="4"/>
      <c r="AP122" s="4">
        <v>507.22500000000002</v>
      </c>
      <c r="AQ122" s="4">
        <v>12.824999999999999</v>
      </c>
      <c r="AR122" s="4" t="s">
        <v>157</v>
      </c>
      <c r="AS122" s="3">
        <v>11.25</v>
      </c>
      <c r="AT122" s="4">
        <v>10.5</v>
      </c>
      <c r="AU122" s="4">
        <v>142.85</v>
      </c>
      <c r="AV122" s="4"/>
      <c r="AW122" s="3">
        <v>36.75</v>
      </c>
      <c r="AX122" s="4"/>
      <c r="AY122" s="4"/>
      <c r="AZ122" s="4"/>
      <c r="BA122" s="3">
        <v>7.5</v>
      </c>
      <c r="BB122" s="4">
        <v>9.5</v>
      </c>
      <c r="BC122" s="4" t="s">
        <v>159</v>
      </c>
      <c r="BD122" s="4"/>
      <c r="BE122" s="4"/>
      <c r="BF122" s="4"/>
      <c r="BG122" s="4"/>
      <c r="BH122" s="4"/>
      <c r="BI122" s="4"/>
      <c r="BJ122" s="4">
        <v>15.5</v>
      </c>
      <c r="BK122" s="4"/>
      <c r="BL122" s="3">
        <f t="shared" ref="BL122:BL133" si="46">0.5*0.01</f>
        <v>5.0000000000000001E-3</v>
      </c>
      <c r="BM122" s="4"/>
      <c r="BN122" s="4" t="s">
        <v>157</v>
      </c>
      <c r="BO122" s="4"/>
      <c r="BP122" s="4">
        <v>26.166667</v>
      </c>
      <c r="BQ122" s="4"/>
      <c r="BR122" s="4" t="s">
        <v>157</v>
      </c>
      <c r="BS122" s="4"/>
      <c r="BT122" s="3">
        <f>0.5*0.01</f>
        <v>5.0000000000000001E-3</v>
      </c>
      <c r="BU122" s="4"/>
      <c r="BV122" s="4"/>
      <c r="BW122" s="4"/>
      <c r="BX122" s="4"/>
      <c r="BY122" s="4"/>
      <c r="BZ122" s="4" t="s">
        <v>169</v>
      </c>
      <c r="CA122" s="4">
        <v>41.166666999999997</v>
      </c>
      <c r="CB122" s="3">
        <f t="shared" ref="CB122:CB133" si="47">0.5*0.01</f>
        <v>5.0000000000000001E-3</v>
      </c>
      <c r="CC122" s="4"/>
      <c r="CD122" s="4">
        <v>130.375</v>
      </c>
      <c r="CE122" s="4">
        <v>42.875</v>
      </c>
      <c r="CF122" s="4">
        <v>20.375</v>
      </c>
      <c r="CG122" s="4"/>
      <c r="CH122" s="4"/>
      <c r="CI122" s="4" t="s">
        <v>157</v>
      </c>
      <c r="CJ122" s="4"/>
      <c r="CK122" s="4">
        <v>20.375</v>
      </c>
      <c r="CL122" s="4">
        <v>58.333333000000003</v>
      </c>
      <c r="CM122" s="4" t="s">
        <v>160</v>
      </c>
      <c r="CN122" s="4" t="s">
        <v>161</v>
      </c>
      <c r="CO122" s="3" t="s">
        <v>163</v>
      </c>
      <c r="CP122" s="3" t="s">
        <v>163</v>
      </c>
      <c r="CQ122" s="3" t="s">
        <v>163</v>
      </c>
      <c r="CR122" s="3" t="s">
        <v>163</v>
      </c>
      <c r="CS122" s="4"/>
      <c r="CT122" s="4"/>
      <c r="CU122" s="4"/>
      <c r="CV122" s="3" t="s">
        <v>163</v>
      </c>
      <c r="CW122" s="3" t="s">
        <v>180</v>
      </c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3">
        <v>0</v>
      </c>
      <c r="DI122" s="4"/>
      <c r="DJ122" s="3" t="s">
        <v>163</v>
      </c>
      <c r="DK122" s="4" t="s">
        <v>162</v>
      </c>
      <c r="DL122" s="4"/>
      <c r="DM122" s="3">
        <v>0</v>
      </c>
      <c r="DN122" s="3" t="s">
        <v>163</v>
      </c>
      <c r="DO122" s="4"/>
      <c r="DP122" s="4"/>
      <c r="DQ122" s="4"/>
      <c r="DR122" s="3" t="s">
        <v>163</v>
      </c>
      <c r="DS122" s="4" t="s">
        <v>164</v>
      </c>
      <c r="DT122" s="3">
        <v>0</v>
      </c>
      <c r="DU122" s="3" t="s">
        <v>156</v>
      </c>
      <c r="DV122" s="3" t="s">
        <v>155</v>
      </c>
      <c r="DW122" s="4"/>
      <c r="DX122" s="3" t="s">
        <v>163</v>
      </c>
      <c r="DY122" s="4"/>
      <c r="DZ122" s="4"/>
      <c r="EA122" s="4"/>
      <c r="EB122" s="4"/>
      <c r="EC122" s="4"/>
      <c r="ED122" s="4"/>
      <c r="EE122" s="3" t="s">
        <v>154</v>
      </c>
      <c r="EF122" s="4"/>
      <c r="EG122" s="4"/>
      <c r="EH122" s="4"/>
      <c r="EI122" s="4"/>
      <c r="EJ122" s="4"/>
      <c r="EK122" s="4"/>
      <c r="EL122" s="4"/>
      <c r="EM122" s="4"/>
      <c r="EN122" s="3" t="s">
        <v>180</v>
      </c>
      <c r="EO122" s="4"/>
      <c r="EP122" s="4"/>
      <c r="EQ122" s="3" t="s">
        <v>180</v>
      </c>
      <c r="ER122" s="4" t="s">
        <v>164</v>
      </c>
      <c r="ES122" s="4" t="s">
        <v>165</v>
      </c>
      <c r="ET122" s="3">
        <f t="shared" si="27"/>
        <v>0</v>
      </c>
      <c r="EU122" s="4" t="s">
        <v>162</v>
      </c>
      <c r="EV122" s="4"/>
      <c r="EW122" s="4"/>
      <c r="EX122" s="4"/>
      <c r="EY122" s="4" t="s">
        <v>166</v>
      </c>
      <c r="EZ122" s="4"/>
      <c r="FA122" s="4"/>
      <c r="FB122" s="3" t="s">
        <v>163</v>
      </c>
      <c r="FC122" s="3" t="s">
        <v>163</v>
      </c>
      <c r="FD122" s="3" t="s">
        <v>163</v>
      </c>
      <c r="FE122" s="3" t="s">
        <v>163</v>
      </c>
      <c r="FF122" s="3" t="s">
        <v>163</v>
      </c>
      <c r="FG122" s="3" t="s">
        <v>163</v>
      </c>
      <c r="FH122" s="4"/>
      <c r="FI122" s="4" t="s">
        <v>181</v>
      </c>
      <c r="FJ122" s="4">
        <v>3.4333330000000002</v>
      </c>
      <c r="FK122" s="4">
        <v>39.869999999999997</v>
      </c>
    </row>
    <row r="123" spans="1:167" x14ac:dyDescent="0.25">
      <c r="A123" s="13">
        <v>26711</v>
      </c>
      <c r="B123" s="13" t="s">
        <v>296</v>
      </c>
      <c r="C123" s="4" t="s">
        <v>297</v>
      </c>
      <c r="D123" s="4" t="s">
        <v>295</v>
      </c>
      <c r="E123" s="1" t="s">
        <v>841</v>
      </c>
      <c r="F123" s="1"/>
      <c r="G123" s="1" t="s">
        <v>831</v>
      </c>
      <c r="H123" s="1" t="s">
        <v>825</v>
      </c>
      <c r="I123" s="1" t="s">
        <v>854</v>
      </c>
      <c r="J123" s="9" t="s">
        <v>861</v>
      </c>
      <c r="K123" s="9" t="s">
        <v>840</v>
      </c>
      <c r="L123" s="10">
        <v>713301.99</v>
      </c>
      <c r="M123" s="10">
        <v>5016138.5599999996</v>
      </c>
      <c r="N123" s="15" t="s">
        <v>831</v>
      </c>
      <c r="O123" s="15" t="s">
        <v>831</v>
      </c>
      <c r="P123" s="4">
        <v>246.36</v>
      </c>
      <c r="Q123" s="4">
        <v>1.8</v>
      </c>
      <c r="R123" s="3">
        <v>624.6</v>
      </c>
      <c r="S123" s="4">
        <v>0</v>
      </c>
      <c r="T123" s="4">
        <v>4.33</v>
      </c>
      <c r="U123" s="4">
        <v>7.42</v>
      </c>
      <c r="V123" s="4">
        <v>284.8</v>
      </c>
      <c r="W123" s="4"/>
      <c r="X123" s="4">
        <v>14.68</v>
      </c>
      <c r="Y123" s="4">
        <v>293.56</v>
      </c>
      <c r="Z123" s="4">
        <v>0.1865</v>
      </c>
      <c r="AA123" s="3">
        <f t="shared" si="25"/>
        <v>0.23978305</v>
      </c>
      <c r="AB123" s="4">
        <v>2.1865000000000001</v>
      </c>
      <c r="AC123" s="4">
        <v>2</v>
      </c>
      <c r="AD123" s="3">
        <f t="shared" si="26"/>
        <v>8.8572000000000006</v>
      </c>
      <c r="AE123" s="4">
        <f>0.5*0.015</f>
        <v>7.4999999999999997E-3</v>
      </c>
      <c r="AF123" s="3">
        <f t="shared" si="45"/>
        <v>2.4642749999999998E-2</v>
      </c>
      <c r="AG123" s="4">
        <v>0.501</v>
      </c>
      <c r="AH123" s="3">
        <f t="shared" ref="AH123:AH130" si="48">0.5*0.01</f>
        <v>5.0000000000000001E-3</v>
      </c>
      <c r="AI123" s="4"/>
      <c r="AJ123" s="4">
        <v>2.6875</v>
      </c>
      <c r="AK123" s="3">
        <v>2.8250000000000001E-2</v>
      </c>
      <c r="AL123" s="4">
        <v>3.085</v>
      </c>
      <c r="AM123" s="4"/>
      <c r="AN123" s="4"/>
      <c r="AO123" s="4"/>
      <c r="AP123" s="4">
        <v>321.32499999999999</v>
      </c>
      <c r="AQ123" s="4">
        <v>71.3</v>
      </c>
      <c r="AR123" s="4">
        <v>1.3280000000000001</v>
      </c>
      <c r="AS123" s="3">
        <v>6.4749999999999996</v>
      </c>
      <c r="AT123" s="4">
        <v>27.337499999999999</v>
      </c>
      <c r="AU123" s="4">
        <v>12.875</v>
      </c>
      <c r="AV123" s="4"/>
      <c r="AW123" s="3">
        <v>5.4249999999999998</v>
      </c>
      <c r="AX123" s="4"/>
      <c r="AY123" s="4"/>
      <c r="AZ123" s="4"/>
      <c r="BA123" s="3">
        <f>0.5*1</f>
        <v>0.5</v>
      </c>
      <c r="BB123" s="4"/>
      <c r="BC123" s="4" t="s">
        <v>159</v>
      </c>
      <c r="BD123" s="4"/>
      <c r="BE123" s="4"/>
      <c r="BF123" s="4"/>
      <c r="BG123" s="4"/>
      <c r="BH123" s="4"/>
      <c r="BI123" s="4"/>
      <c r="BJ123" s="12">
        <v>2806</v>
      </c>
      <c r="BK123" s="4"/>
      <c r="BL123" s="3">
        <f t="shared" si="46"/>
        <v>5.0000000000000001E-3</v>
      </c>
      <c r="BM123" s="4"/>
      <c r="BN123" s="4">
        <v>1.125</v>
      </c>
      <c r="BO123" s="4"/>
      <c r="BP123" s="4">
        <v>9.3000000000000007</v>
      </c>
      <c r="BQ123" s="4">
        <v>11.7</v>
      </c>
      <c r="BR123" s="4" t="s">
        <v>157</v>
      </c>
      <c r="BS123" s="4"/>
      <c r="BT123" s="3">
        <v>0.19825000000000001</v>
      </c>
      <c r="BU123" s="4"/>
      <c r="BV123" s="4"/>
      <c r="BW123" s="4"/>
      <c r="BX123" s="4"/>
      <c r="BY123" s="4"/>
      <c r="BZ123" s="4" t="s">
        <v>169</v>
      </c>
      <c r="CA123" s="4">
        <v>40.200000000000003</v>
      </c>
      <c r="CB123" s="3">
        <f t="shared" si="47"/>
        <v>5.0000000000000001E-3</v>
      </c>
      <c r="CC123" s="4"/>
      <c r="CD123" s="4">
        <v>325.375</v>
      </c>
      <c r="CE123" s="4">
        <v>7.875</v>
      </c>
      <c r="CF123" s="4">
        <v>100.375</v>
      </c>
      <c r="CG123" s="4"/>
      <c r="CH123" s="4"/>
      <c r="CI123" s="4">
        <v>2.875</v>
      </c>
      <c r="CJ123" s="4"/>
      <c r="CK123" s="4">
        <v>102.875</v>
      </c>
      <c r="CL123" s="4">
        <v>66</v>
      </c>
      <c r="CM123" s="4" t="s">
        <v>160</v>
      </c>
      <c r="CN123" s="4" t="s">
        <v>161</v>
      </c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 t="s">
        <v>162</v>
      </c>
      <c r="DL123" s="4"/>
      <c r="DM123" s="4"/>
      <c r="DN123" s="4"/>
      <c r="DO123" s="4"/>
      <c r="DP123" s="4"/>
      <c r="DQ123" s="4"/>
      <c r="DR123" s="4"/>
      <c r="DS123" s="4" t="s">
        <v>164</v>
      </c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 t="s">
        <v>164</v>
      </c>
      <c r="ES123" s="4" t="s">
        <v>165</v>
      </c>
      <c r="ET123" s="3">
        <f t="shared" si="27"/>
        <v>0</v>
      </c>
      <c r="EU123" s="4" t="s">
        <v>162</v>
      </c>
      <c r="EV123" s="4"/>
      <c r="EW123" s="4"/>
      <c r="EX123" s="4"/>
      <c r="EY123" s="4" t="s">
        <v>166</v>
      </c>
      <c r="EZ123" s="4"/>
      <c r="FA123" s="4"/>
      <c r="FB123" s="4"/>
      <c r="FC123" s="4"/>
      <c r="FD123" s="4"/>
      <c r="FE123" s="4"/>
      <c r="FF123" s="4"/>
      <c r="FG123" s="4"/>
      <c r="FH123" s="4"/>
      <c r="FI123" s="4" t="s">
        <v>181</v>
      </c>
      <c r="FJ123" s="4">
        <v>5.62</v>
      </c>
      <c r="FK123" s="4">
        <v>55.472000000000001</v>
      </c>
    </row>
    <row r="124" spans="1:167" x14ac:dyDescent="0.25">
      <c r="A124" s="13">
        <v>26720</v>
      </c>
      <c r="B124" s="13" t="s">
        <v>485</v>
      </c>
      <c r="C124" s="4" t="s">
        <v>486</v>
      </c>
      <c r="D124" s="4" t="s">
        <v>487</v>
      </c>
      <c r="E124" s="1" t="s">
        <v>841</v>
      </c>
      <c r="F124" s="1" t="s">
        <v>831</v>
      </c>
      <c r="G124" s="1"/>
      <c r="H124" s="1" t="s">
        <v>825</v>
      </c>
      <c r="I124" s="1" t="s">
        <v>854</v>
      </c>
      <c r="J124" s="9" t="s">
        <v>861</v>
      </c>
      <c r="K124" s="9" t="s">
        <v>845</v>
      </c>
      <c r="L124" s="10">
        <v>692974</v>
      </c>
      <c r="M124" s="10">
        <v>5037138</v>
      </c>
      <c r="N124" s="15" t="s">
        <v>831</v>
      </c>
      <c r="O124" s="15"/>
      <c r="P124" s="4">
        <v>516.9</v>
      </c>
      <c r="Q124" s="4">
        <v>11.25</v>
      </c>
      <c r="R124" s="3">
        <v>692.75</v>
      </c>
      <c r="S124" s="4">
        <v>0.25</v>
      </c>
      <c r="T124" s="4">
        <v>4.0674999999999999</v>
      </c>
      <c r="U124" s="4">
        <v>7.5250000000000004</v>
      </c>
      <c r="V124" s="4">
        <v>268.5</v>
      </c>
      <c r="W124" s="4"/>
      <c r="X124" s="4">
        <v>14.324999999999999</v>
      </c>
      <c r="Y124" s="4">
        <v>281.02499999999998</v>
      </c>
      <c r="Z124" s="4">
        <v>0.61575000000000002</v>
      </c>
      <c r="AA124" s="3">
        <f t="shared" si="25"/>
        <v>0.79166977500000002</v>
      </c>
      <c r="AB124" s="4">
        <v>0.61575000000000002</v>
      </c>
      <c r="AC124" s="4">
        <f>0.5*0.023</f>
        <v>1.15E-2</v>
      </c>
      <c r="AD124" s="3">
        <f t="shared" si="26"/>
        <v>5.0928900000000006E-2</v>
      </c>
      <c r="AE124" s="4">
        <f>0.5*0.015</f>
        <v>7.4999999999999997E-3</v>
      </c>
      <c r="AF124" s="3">
        <f t="shared" si="45"/>
        <v>2.4642749999999998E-2</v>
      </c>
      <c r="AG124" s="4">
        <v>0.74724999999999997</v>
      </c>
      <c r="AH124" s="3">
        <f t="shared" si="48"/>
        <v>5.0000000000000001E-3</v>
      </c>
      <c r="AI124" s="4"/>
      <c r="AJ124" s="4">
        <v>1.363</v>
      </c>
      <c r="AK124" s="3">
        <v>4.9375000000000002E-2</v>
      </c>
      <c r="AL124" s="4">
        <v>12.25</v>
      </c>
      <c r="AM124" s="4"/>
      <c r="AN124" s="4"/>
      <c r="AO124" s="4"/>
      <c r="AP124" s="4">
        <v>630.6</v>
      </c>
      <c r="AQ124" s="4">
        <v>63.424999999999997</v>
      </c>
      <c r="AR124" s="4">
        <v>10.97475</v>
      </c>
      <c r="AS124" s="3">
        <v>4.5</v>
      </c>
      <c r="AT124" s="4">
        <v>23.7225</v>
      </c>
      <c r="AU124" s="4">
        <v>34.36</v>
      </c>
      <c r="AV124" s="4"/>
      <c r="AW124" s="3" t="s">
        <v>158</v>
      </c>
      <c r="AX124" s="4"/>
      <c r="AY124" s="4"/>
      <c r="AZ124" s="4"/>
      <c r="BA124" s="3">
        <v>2.75</v>
      </c>
      <c r="BB124" s="4"/>
      <c r="BC124" s="4">
        <v>0.28749999999999998</v>
      </c>
      <c r="BD124" s="4"/>
      <c r="BE124" s="4"/>
      <c r="BF124" s="4"/>
      <c r="BG124" s="4"/>
      <c r="BH124" s="4"/>
      <c r="BI124" s="4"/>
      <c r="BJ124" s="12">
        <v>7918</v>
      </c>
      <c r="BK124" s="4"/>
      <c r="BL124" s="3">
        <f t="shared" si="46"/>
        <v>5.0000000000000001E-3</v>
      </c>
      <c r="BM124" s="4"/>
      <c r="BN124" s="4" t="s">
        <v>157</v>
      </c>
      <c r="BO124" s="4"/>
      <c r="BP124" s="4">
        <v>114.25</v>
      </c>
      <c r="BQ124" s="4"/>
      <c r="BR124" s="4" t="s">
        <v>157</v>
      </c>
      <c r="BS124" s="4"/>
      <c r="BT124" s="3">
        <f t="shared" ref="BT124:BT129" si="49">0.5*0.01</f>
        <v>5.0000000000000001E-3</v>
      </c>
      <c r="BU124" s="4"/>
      <c r="BV124" s="4"/>
      <c r="BW124" s="4"/>
      <c r="BX124" s="4"/>
      <c r="BY124" s="4"/>
      <c r="BZ124" s="4">
        <v>86.5</v>
      </c>
      <c r="CA124" s="4"/>
      <c r="CB124" s="3">
        <f t="shared" si="47"/>
        <v>5.0000000000000001E-3</v>
      </c>
      <c r="CC124" s="4"/>
      <c r="CD124" s="12">
        <v>1170</v>
      </c>
      <c r="CE124" s="4">
        <v>812.5</v>
      </c>
      <c r="CF124" s="4">
        <v>17.875</v>
      </c>
      <c r="CG124" s="4"/>
      <c r="CH124" s="4"/>
      <c r="CI124" s="4" t="s">
        <v>157</v>
      </c>
      <c r="CJ124" s="4"/>
      <c r="CK124" s="4">
        <v>17.875</v>
      </c>
      <c r="CL124" s="11">
        <v>2897.5</v>
      </c>
      <c r="CM124" s="4" t="s">
        <v>160</v>
      </c>
      <c r="CN124" s="4" t="s">
        <v>161</v>
      </c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 t="s">
        <v>162</v>
      </c>
      <c r="DL124" s="4"/>
      <c r="DM124" s="4"/>
      <c r="DN124" s="4"/>
      <c r="DO124" s="4"/>
      <c r="DP124" s="4"/>
      <c r="DQ124" s="4"/>
      <c r="DR124" s="4"/>
      <c r="DS124" s="4" t="s">
        <v>164</v>
      </c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3" t="s">
        <v>175</v>
      </c>
      <c r="EP124" s="4"/>
      <c r="EQ124" s="4"/>
      <c r="ER124" s="4" t="s">
        <v>164</v>
      </c>
      <c r="ES124" s="4" t="s">
        <v>165</v>
      </c>
      <c r="ET124" s="3">
        <f t="shared" si="27"/>
        <v>0</v>
      </c>
      <c r="EU124" s="4" t="s">
        <v>162</v>
      </c>
      <c r="EV124" s="4"/>
      <c r="EW124" s="4"/>
      <c r="EX124" s="4"/>
      <c r="EY124" s="4" t="s">
        <v>166</v>
      </c>
      <c r="EZ124" s="4"/>
      <c r="FA124" s="4"/>
      <c r="FB124" s="4"/>
      <c r="FC124" s="4"/>
      <c r="FD124" s="4"/>
      <c r="FE124" s="4"/>
      <c r="FF124" s="4"/>
      <c r="FG124" s="4"/>
      <c r="FH124" s="4"/>
      <c r="FI124" s="4">
        <v>5.5250000000000004</v>
      </c>
      <c r="FJ124" s="4">
        <v>4.9000000000000004</v>
      </c>
      <c r="FK124" s="4">
        <v>47.99</v>
      </c>
    </row>
    <row r="125" spans="1:167" x14ac:dyDescent="0.25">
      <c r="A125" s="13">
        <v>26741</v>
      </c>
      <c r="B125" s="13" t="s">
        <v>298</v>
      </c>
      <c r="C125" s="4" t="s">
        <v>299</v>
      </c>
      <c r="D125" s="4" t="s">
        <v>300</v>
      </c>
      <c r="E125" s="1" t="s">
        <v>841</v>
      </c>
      <c r="F125" s="1" t="s">
        <v>831</v>
      </c>
      <c r="G125" s="1"/>
      <c r="H125" s="1" t="s">
        <v>825</v>
      </c>
      <c r="I125" s="1" t="s">
        <v>854</v>
      </c>
      <c r="J125" s="9" t="s">
        <v>861</v>
      </c>
      <c r="K125" s="9" t="s">
        <v>845</v>
      </c>
      <c r="L125" s="10">
        <v>674693</v>
      </c>
      <c r="M125" s="10">
        <v>5083220</v>
      </c>
      <c r="N125" s="15" t="s">
        <v>831</v>
      </c>
      <c r="O125" s="15" t="s">
        <v>831</v>
      </c>
      <c r="P125" s="4">
        <v>396.61666700000001</v>
      </c>
      <c r="Q125" s="4">
        <v>13.833333</v>
      </c>
      <c r="R125" s="3">
        <v>1007.166667</v>
      </c>
      <c r="S125" s="4">
        <v>0.16666700000000001</v>
      </c>
      <c r="T125" s="4">
        <v>4.0666669999999998</v>
      </c>
      <c r="U125" s="4">
        <v>7.8666669999999996</v>
      </c>
      <c r="V125" s="4">
        <v>253.33333300000001</v>
      </c>
      <c r="W125" s="4"/>
      <c r="X125" s="4">
        <v>15.383333</v>
      </c>
      <c r="Y125" s="4">
        <v>536.15</v>
      </c>
      <c r="Z125" s="4">
        <v>3.9750000000000001E-2</v>
      </c>
      <c r="AA125" s="3">
        <f t="shared" si="25"/>
        <v>5.1106575000000001E-2</v>
      </c>
      <c r="AB125" s="4">
        <v>0.41299999999999998</v>
      </c>
      <c r="AC125" s="4">
        <v>0.35</v>
      </c>
      <c r="AD125" s="3">
        <f t="shared" si="26"/>
        <v>1.5500100000000001</v>
      </c>
      <c r="AE125" s="4">
        <v>2.775E-2</v>
      </c>
      <c r="AF125" s="3">
        <f t="shared" si="45"/>
        <v>9.1178175E-2</v>
      </c>
      <c r="AG125" s="4">
        <v>0.25224999999999997</v>
      </c>
      <c r="AH125" s="3">
        <f t="shared" si="48"/>
        <v>5.0000000000000001E-3</v>
      </c>
      <c r="AI125" s="4"/>
      <c r="AJ125" s="4">
        <v>0.66525000000000001</v>
      </c>
      <c r="AK125" s="3" t="s">
        <v>156</v>
      </c>
      <c r="AL125" s="4">
        <v>4.3475000000000001</v>
      </c>
      <c r="AM125" s="4"/>
      <c r="AN125" s="4"/>
      <c r="AO125" s="4"/>
      <c r="AP125" s="4">
        <v>472.7</v>
      </c>
      <c r="AQ125" s="4">
        <v>53.95</v>
      </c>
      <c r="AR125" s="4" t="s">
        <v>157</v>
      </c>
      <c r="AS125" s="3">
        <v>42.5</v>
      </c>
      <c r="AT125" s="4">
        <v>95.13</v>
      </c>
      <c r="AU125" s="4">
        <v>8.5425000000000004</v>
      </c>
      <c r="AV125" s="4"/>
      <c r="AW125" s="3">
        <v>73.900000000000006</v>
      </c>
      <c r="AX125" s="4"/>
      <c r="AY125" s="4"/>
      <c r="AZ125" s="4"/>
      <c r="BA125" s="3">
        <f>0.5*1</f>
        <v>0.5</v>
      </c>
      <c r="BB125" s="4"/>
      <c r="BC125" s="4" t="s">
        <v>159</v>
      </c>
      <c r="BD125" s="4"/>
      <c r="BE125" s="4"/>
      <c r="BF125" s="4"/>
      <c r="BG125" s="4"/>
      <c r="BH125" s="4"/>
      <c r="BI125" s="4"/>
      <c r="BJ125" s="4">
        <v>56.75</v>
      </c>
      <c r="BK125" s="4"/>
      <c r="BL125" s="3">
        <f t="shared" si="46"/>
        <v>5.0000000000000001E-3</v>
      </c>
      <c r="BM125" s="4"/>
      <c r="BN125" s="4" t="s">
        <v>157</v>
      </c>
      <c r="BO125" s="4"/>
      <c r="BP125" s="4">
        <v>56.5</v>
      </c>
      <c r="BQ125" s="4"/>
      <c r="BR125" s="4" t="s">
        <v>157</v>
      </c>
      <c r="BS125" s="4"/>
      <c r="BT125" s="3">
        <f t="shared" si="49"/>
        <v>5.0000000000000001E-3</v>
      </c>
      <c r="BU125" s="4"/>
      <c r="BV125" s="4"/>
      <c r="BW125" s="4"/>
      <c r="BX125" s="4"/>
      <c r="BY125" s="4"/>
      <c r="BZ125" s="4" t="s">
        <v>169</v>
      </c>
      <c r="CA125" s="4"/>
      <c r="CB125" s="3">
        <f t="shared" si="47"/>
        <v>5.0000000000000001E-3</v>
      </c>
      <c r="CC125" s="4"/>
      <c r="CD125" s="4">
        <v>115.333333</v>
      </c>
      <c r="CE125" s="4">
        <v>55.333333000000003</v>
      </c>
      <c r="CF125" s="4">
        <v>7.0833329999999997</v>
      </c>
      <c r="CG125" s="4"/>
      <c r="CH125" s="4"/>
      <c r="CI125" s="4" t="s">
        <v>157</v>
      </c>
      <c r="CJ125" s="4"/>
      <c r="CK125" s="4">
        <v>8.6666670000000003</v>
      </c>
      <c r="CL125" s="4">
        <v>690</v>
      </c>
      <c r="CM125" s="4" t="s">
        <v>160</v>
      </c>
      <c r="CN125" s="4" t="s">
        <v>161</v>
      </c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 t="s">
        <v>162</v>
      </c>
      <c r="DL125" s="4"/>
      <c r="DM125" s="4"/>
      <c r="DN125" s="4"/>
      <c r="DO125" s="4"/>
      <c r="DP125" s="4"/>
      <c r="DQ125" s="4"/>
      <c r="DR125" s="4"/>
      <c r="DS125" s="4" t="s">
        <v>164</v>
      </c>
      <c r="DT125" s="4"/>
      <c r="DU125" s="3" t="s">
        <v>156</v>
      </c>
      <c r="DV125" s="3" t="s">
        <v>155</v>
      </c>
      <c r="DW125" s="4"/>
      <c r="DX125" s="4"/>
      <c r="DY125" s="4"/>
      <c r="DZ125" s="4"/>
      <c r="EA125" s="4"/>
      <c r="EB125" s="4"/>
      <c r="EC125" s="4"/>
      <c r="ED125" s="4"/>
      <c r="EE125" s="3" t="s">
        <v>154</v>
      </c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 t="s">
        <v>164</v>
      </c>
      <c r="ES125" s="4" t="s">
        <v>165</v>
      </c>
      <c r="ET125" s="3">
        <f t="shared" si="27"/>
        <v>0</v>
      </c>
      <c r="EU125" s="4" t="s">
        <v>162</v>
      </c>
      <c r="EV125" s="4"/>
      <c r="EW125" s="4"/>
      <c r="EX125" s="4"/>
      <c r="EY125" s="4" t="s">
        <v>166</v>
      </c>
      <c r="EZ125" s="4"/>
      <c r="FA125" s="4"/>
      <c r="FB125" s="4"/>
      <c r="FC125" s="4"/>
      <c r="FD125" s="4"/>
      <c r="FE125" s="4"/>
      <c r="FF125" s="4"/>
      <c r="FG125" s="4"/>
      <c r="FH125" s="4"/>
      <c r="FI125" s="4">
        <v>1.2</v>
      </c>
      <c r="FJ125" s="4">
        <v>7.3166669999999998</v>
      </c>
      <c r="FK125" s="4">
        <v>73.178332999999995</v>
      </c>
    </row>
    <row r="126" spans="1:167" x14ac:dyDescent="0.25">
      <c r="A126" s="13">
        <v>26753</v>
      </c>
      <c r="B126" s="13" t="s">
        <v>301</v>
      </c>
      <c r="C126" s="4" t="s">
        <v>302</v>
      </c>
      <c r="D126" s="4" t="s">
        <v>303</v>
      </c>
      <c r="E126" s="1" t="s">
        <v>841</v>
      </c>
      <c r="F126" s="1" t="s">
        <v>831</v>
      </c>
      <c r="G126" s="1"/>
      <c r="H126" s="1" t="s">
        <v>825</v>
      </c>
      <c r="I126" s="1" t="s">
        <v>854</v>
      </c>
      <c r="J126" s="9" t="s">
        <v>861</v>
      </c>
      <c r="K126" s="9" t="s">
        <v>845</v>
      </c>
      <c r="L126" s="10">
        <v>673456</v>
      </c>
      <c r="M126" s="10">
        <v>5068431</v>
      </c>
      <c r="N126" s="15" t="s">
        <v>831</v>
      </c>
      <c r="O126" s="15" t="s">
        <v>831</v>
      </c>
      <c r="P126" s="4">
        <v>366.05</v>
      </c>
      <c r="Q126" s="4">
        <v>2.5</v>
      </c>
      <c r="R126" s="3">
        <v>755.66666699999996</v>
      </c>
      <c r="S126" s="4">
        <v>0</v>
      </c>
      <c r="T126" s="4">
        <v>3.97</v>
      </c>
      <c r="U126" s="4">
        <v>7.733333</v>
      </c>
      <c r="V126" s="4">
        <v>238.533333</v>
      </c>
      <c r="W126" s="4"/>
      <c r="X126" s="4">
        <v>15.266667</v>
      </c>
      <c r="Y126" s="4">
        <v>337.15</v>
      </c>
      <c r="Z126" s="4">
        <v>1.0874999999999999E-2</v>
      </c>
      <c r="AA126" s="3">
        <f t="shared" si="25"/>
        <v>1.3981987499999999E-2</v>
      </c>
      <c r="AB126" s="4">
        <v>9.1249999999999998E-2</v>
      </c>
      <c r="AC126" s="4">
        <v>8.7249999999999994E-2</v>
      </c>
      <c r="AD126" s="3">
        <f t="shared" si="26"/>
        <v>0.38639535000000003</v>
      </c>
      <c r="AE126" s="4">
        <f>0.5*0.015</f>
        <v>7.4999999999999997E-3</v>
      </c>
      <c r="AF126" s="3">
        <f t="shared" si="45"/>
        <v>2.4642749999999998E-2</v>
      </c>
      <c r="AG126" s="4">
        <v>0.38250000000000001</v>
      </c>
      <c r="AH126" s="3">
        <f t="shared" si="48"/>
        <v>5.0000000000000001E-3</v>
      </c>
      <c r="AI126" s="4"/>
      <c r="AJ126" s="4">
        <v>0.47375</v>
      </c>
      <c r="AK126" s="3" t="s">
        <v>156</v>
      </c>
      <c r="AL126" s="4">
        <v>3.7075</v>
      </c>
      <c r="AM126" s="4"/>
      <c r="AN126" s="4"/>
      <c r="AO126" s="4"/>
      <c r="AP126" s="4">
        <v>455.15</v>
      </c>
      <c r="AQ126" s="4">
        <v>79.3</v>
      </c>
      <c r="AR126" s="4" t="s">
        <v>157</v>
      </c>
      <c r="AS126" s="3">
        <v>5.2</v>
      </c>
      <c r="AT126" s="4">
        <v>33.744999999999997</v>
      </c>
      <c r="AU126" s="4">
        <v>23.96</v>
      </c>
      <c r="AV126" s="4"/>
      <c r="AW126" s="3">
        <v>0.87749999999999995</v>
      </c>
      <c r="AX126" s="4"/>
      <c r="AY126" s="4"/>
      <c r="AZ126" s="4"/>
      <c r="BA126" s="3">
        <f>0.5*1</f>
        <v>0.5</v>
      </c>
      <c r="BB126" s="4"/>
      <c r="BC126" s="4">
        <v>0.28749999999999998</v>
      </c>
      <c r="BD126" s="4"/>
      <c r="BE126" s="4"/>
      <c r="BF126" s="4"/>
      <c r="BG126" s="4"/>
      <c r="BH126" s="4"/>
      <c r="BI126" s="4"/>
      <c r="BJ126" s="11">
        <v>3619.5</v>
      </c>
      <c r="BK126" s="4"/>
      <c r="BL126" s="3">
        <f t="shared" si="46"/>
        <v>5.0000000000000001E-3</v>
      </c>
      <c r="BM126" s="4"/>
      <c r="BN126" s="4" t="s">
        <v>157</v>
      </c>
      <c r="BO126" s="4"/>
      <c r="BP126" s="4">
        <v>105.625</v>
      </c>
      <c r="BQ126" s="4"/>
      <c r="BR126" s="4" t="s">
        <v>157</v>
      </c>
      <c r="BS126" s="4"/>
      <c r="BT126" s="3">
        <f t="shared" si="49"/>
        <v>5.0000000000000001E-3</v>
      </c>
      <c r="BU126" s="4"/>
      <c r="BV126" s="4"/>
      <c r="BW126" s="4"/>
      <c r="BX126" s="4"/>
      <c r="BY126" s="4"/>
      <c r="BZ126" s="4" t="s">
        <v>169</v>
      </c>
      <c r="CA126" s="4">
        <v>29.166667</v>
      </c>
      <c r="CB126" s="3">
        <f t="shared" si="47"/>
        <v>5.0000000000000001E-3</v>
      </c>
      <c r="CC126" s="4"/>
      <c r="CD126" s="4">
        <v>10.375</v>
      </c>
      <c r="CE126" s="4">
        <v>17.875</v>
      </c>
      <c r="CF126" s="4" t="s">
        <v>157</v>
      </c>
      <c r="CG126" s="4"/>
      <c r="CH126" s="4"/>
      <c r="CI126" s="4" t="s">
        <v>157</v>
      </c>
      <c r="CJ126" s="4"/>
      <c r="CK126" s="4" t="s">
        <v>157</v>
      </c>
      <c r="CL126" s="4">
        <v>983.33333300000004</v>
      </c>
      <c r="CM126" s="4" t="s">
        <v>160</v>
      </c>
      <c r="CN126" s="4" t="s">
        <v>161</v>
      </c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 t="s">
        <v>162</v>
      </c>
      <c r="DL126" s="4"/>
      <c r="DM126" s="4"/>
      <c r="DN126" s="4"/>
      <c r="DO126" s="4"/>
      <c r="DP126" s="4"/>
      <c r="DQ126" s="4"/>
      <c r="DR126" s="4"/>
      <c r="DS126" s="4" t="s">
        <v>164</v>
      </c>
      <c r="DT126" s="4"/>
      <c r="DU126" s="3" t="s">
        <v>156</v>
      </c>
      <c r="DV126" s="3" t="s">
        <v>155</v>
      </c>
      <c r="DW126" s="4"/>
      <c r="DX126" s="4"/>
      <c r="DY126" s="4"/>
      <c r="DZ126" s="4"/>
      <c r="EA126" s="4"/>
      <c r="EB126" s="4"/>
      <c r="EC126" s="4"/>
      <c r="ED126" s="4"/>
      <c r="EE126" s="3" t="s">
        <v>154</v>
      </c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 t="s">
        <v>164</v>
      </c>
      <c r="ES126" s="4" t="s">
        <v>165</v>
      </c>
      <c r="ET126" s="3">
        <f t="shared" si="27"/>
        <v>0</v>
      </c>
      <c r="EU126" s="4" t="s">
        <v>162</v>
      </c>
      <c r="EV126" s="4"/>
      <c r="EW126" s="4"/>
      <c r="EX126" s="4"/>
      <c r="EY126" s="4" t="s">
        <v>166</v>
      </c>
      <c r="EZ126" s="4"/>
      <c r="FA126" s="4"/>
      <c r="FB126" s="4"/>
      <c r="FC126" s="4"/>
      <c r="FD126" s="4"/>
      <c r="FE126" s="4"/>
      <c r="FF126" s="4"/>
      <c r="FG126" s="4"/>
      <c r="FH126" s="4"/>
      <c r="FI126" s="4">
        <v>0.87666699999999997</v>
      </c>
      <c r="FJ126" s="4">
        <v>7.3166669999999998</v>
      </c>
      <c r="FK126" s="4">
        <v>72.751666999999998</v>
      </c>
    </row>
    <row r="127" spans="1:167" x14ac:dyDescent="0.25">
      <c r="A127" s="13">
        <v>26755</v>
      </c>
      <c r="B127" s="13" t="s">
        <v>642</v>
      </c>
      <c r="C127" s="4" t="s">
        <v>302</v>
      </c>
      <c r="D127" s="4"/>
      <c r="E127" s="1" t="s">
        <v>841</v>
      </c>
      <c r="F127" s="1" t="s">
        <v>831</v>
      </c>
      <c r="G127" s="1"/>
      <c r="H127" s="1" t="s">
        <v>825</v>
      </c>
      <c r="I127" s="1" t="s">
        <v>854</v>
      </c>
      <c r="J127" s="9" t="s">
        <v>861</v>
      </c>
      <c r="K127" s="9" t="s">
        <v>845</v>
      </c>
      <c r="L127" s="10">
        <v>673485.1</v>
      </c>
      <c r="M127" s="10">
        <v>5068321.3</v>
      </c>
      <c r="N127" s="15" t="s">
        <v>831</v>
      </c>
      <c r="O127" s="15"/>
      <c r="P127" s="4">
        <v>412.07499999999999</v>
      </c>
      <c r="Q127" s="4">
        <v>2.75</v>
      </c>
      <c r="R127" s="3">
        <v>662.25</v>
      </c>
      <c r="S127" s="4">
        <v>0</v>
      </c>
      <c r="T127" s="4">
        <v>1.54</v>
      </c>
      <c r="U127" s="4">
        <v>7.875</v>
      </c>
      <c r="V127" s="4">
        <v>212.5</v>
      </c>
      <c r="W127" s="4"/>
      <c r="X127" s="4">
        <v>14.775</v>
      </c>
      <c r="Y127" s="4">
        <v>297.97500000000002</v>
      </c>
      <c r="Z127" s="4">
        <f>0.5*0.003</f>
        <v>1.5E-3</v>
      </c>
      <c r="AA127" s="3">
        <f t="shared" si="25"/>
        <v>1.9285500000000002E-3</v>
      </c>
      <c r="AB127" s="4">
        <v>6.8250000000000005E-2</v>
      </c>
      <c r="AC127" s="4">
        <v>7.3999999999999996E-2</v>
      </c>
      <c r="AD127" s="3">
        <f t="shared" si="26"/>
        <v>0.32771640000000002</v>
      </c>
      <c r="AE127" s="4">
        <f>0.5*0.015</f>
        <v>7.4999999999999997E-3</v>
      </c>
      <c r="AF127" s="3">
        <f t="shared" si="45"/>
        <v>2.4642749999999998E-2</v>
      </c>
      <c r="AG127" s="4">
        <v>0.20824999999999999</v>
      </c>
      <c r="AH127" s="3">
        <f t="shared" si="48"/>
        <v>5.0000000000000001E-3</v>
      </c>
      <c r="AI127" s="4"/>
      <c r="AJ127" s="4">
        <v>0.27650000000000002</v>
      </c>
      <c r="AK127" s="3" t="s">
        <v>156</v>
      </c>
      <c r="AL127" s="4" t="s">
        <v>157</v>
      </c>
      <c r="AM127" s="4"/>
      <c r="AN127" s="4"/>
      <c r="AO127" s="4"/>
      <c r="AP127" s="4">
        <v>500.7</v>
      </c>
      <c r="AQ127" s="4">
        <v>66.8</v>
      </c>
      <c r="AR127" s="4" t="s">
        <v>157</v>
      </c>
      <c r="AS127" s="3">
        <v>5.35</v>
      </c>
      <c r="AT127" s="4">
        <v>31.925000000000001</v>
      </c>
      <c r="AU127" s="4">
        <v>24.752500000000001</v>
      </c>
      <c r="AV127" s="4"/>
      <c r="AW127" s="3" t="s">
        <v>158</v>
      </c>
      <c r="AX127" s="4"/>
      <c r="AY127" s="4"/>
      <c r="AZ127" s="4"/>
      <c r="BA127" s="3">
        <f>0.5*1</f>
        <v>0.5</v>
      </c>
      <c r="BB127" s="4"/>
      <c r="BC127" s="4">
        <v>0.501</v>
      </c>
      <c r="BD127" s="4"/>
      <c r="BE127" s="4"/>
      <c r="BF127" s="4"/>
      <c r="BG127" s="4"/>
      <c r="BH127" s="4"/>
      <c r="BI127" s="4"/>
      <c r="BJ127" s="11">
        <v>3931.25</v>
      </c>
      <c r="BK127" s="4"/>
      <c r="BL127" s="3">
        <f t="shared" si="46"/>
        <v>5.0000000000000001E-3</v>
      </c>
      <c r="BM127" s="4"/>
      <c r="BN127" s="4" t="s">
        <v>157</v>
      </c>
      <c r="BO127" s="4"/>
      <c r="BP127" s="4">
        <v>53.625</v>
      </c>
      <c r="BQ127" s="4"/>
      <c r="BR127" s="4" t="s">
        <v>157</v>
      </c>
      <c r="BS127" s="4"/>
      <c r="BT127" s="3">
        <f t="shared" si="49"/>
        <v>5.0000000000000001E-3</v>
      </c>
      <c r="BU127" s="4"/>
      <c r="BV127" s="4"/>
      <c r="BW127" s="4"/>
      <c r="BX127" s="4"/>
      <c r="BY127" s="4"/>
      <c r="BZ127" s="4" t="s">
        <v>169</v>
      </c>
      <c r="CA127" s="4"/>
      <c r="CB127" s="3">
        <f t="shared" si="47"/>
        <v>5.0000000000000001E-3</v>
      </c>
      <c r="CC127" s="4"/>
      <c r="CD127" s="4">
        <v>500.25</v>
      </c>
      <c r="CE127" s="4">
        <v>750.25</v>
      </c>
      <c r="CF127" s="4">
        <v>112.75</v>
      </c>
      <c r="CG127" s="4"/>
      <c r="CH127" s="4"/>
      <c r="CI127" s="4">
        <v>22.75</v>
      </c>
      <c r="CJ127" s="4">
        <v>165.33333300000001</v>
      </c>
      <c r="CK127" s="4">
        <v>135.25</v>
      </c>
      <c r="CL127" s="4">
        <v>886.66666699999996</v>
      </c>
      <c r="CM127" s="4"/>
      <c r="CN127" s="4"/>
      <c r="CO127" s="3" t="s">
        <v>163</v>
      </c>
      <c r="CP127" s="3">
        <v>2.875E-3</v>
      </c>
      <c r="CQ127" s="3" t="s">
        <v>163</v>
      </c>
      <c r="CR127" s="3" t="s">
        <v>163</v>
      </c>
      <c r="CS127" s="4"/>
      <c r="CT127" s="4"/>
      <c r="CU127" s="4"/>
      <c r="CV127" s="3" t="s">
        <v>163</v>
      </c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3">
        <v>2.5000000000000001E-3</v>
      </c>
      <c r="DI127" s="4"/>
      <c r="DJ127" s="3" t="s">
        <v>163</v>
      </c>
      <c r="DK127" s="4"/>
      <c r="DL127" s="3" t="s">
        <v>156</v>
      </c>
      <c r="DM127" s="3">
        <v>0</v>
      </c>
      <c r="DN127" s="3" t="s">
        <v>163</v>
      </c>
      <c r="DO127" s="4"/>
      <c r="DP127" s="4"/>
      <c r="DQ127" s="4"/>
      <c r="DR127" s="3" t="s">
        <v>163</v>
      </c>
      <c r="DS127" s="4"/>
      <c r="DT127" s="3">
        <v>0</v>
      </c>
      <c r="DU127" s="3" t="s">
        <v>156</v>
      </c>
      <c r="DV127" s="3" t="s">
        <v>155</v>
      </c>
      <c r="DW127" s="4"/>
      <c r="DX127" s="3" t="s">
        <v>163</v>
      </c>
      <c r="DY127" s="4"/>
      <c r="DZ127" s="4"/>
      <c r="EA127" s="4"/>
      <c r="EB127" s="4"/>
      <c r="EC127" s="4"/>
      <c r="ED127" s="4"/>
      <c r="EE127" s="3" t="s">
        <v>154</v>
      </c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 t="s">
        <v>164</v>
      </c>
      <c r="ES127" s="4" t="s">
        <v>165</v>
      </c>
      <c r="ET127" s="3">
        <f t="shared" si="27"/>
        <v>0</v>
      </c>
      <c r="EU127" s="4"/>
      <c r="EV127" s="4"/>
      <c r="EW127" s="4"/>
      <c r="EX127" s="4"/>
      <c r="EY127" s="4"/>
      <c r="EZ127" s="4"/>
      <c r="FA127" s="4"/>
      <c r="FB127" s="3" t="s">
        <v>163</v>
      </c>
      <c r="FC127" s="3" t="s">
        <v>163</v>
      </c>
      <c r="FD127" s="3" t="s">
        <v>163</v>
      </c>
      <c r="FE127" s="3" t="s">
        <v>163</v>
      </c>
      <c r="FF127" s="3" t="s">
        <v>163</v>
      </c>
      <c r="FG127" s="3" t="s">
        <v>163</v>
      </c>
      <c r="FH127" s="4"/>
      <c r="FI127" s="4" t="s">
        <v>181</v>
      </c>
      <c r="FJ127" s="4">
        <v>7.0250000000000004</v>
      </c>
      <c r="FK127" s="4">
        <v>69.174999999999997</v>
      </c>
    </row>
    <row r="128" spans="1:167" x14ac:dyDescent="0.25">
      <c r="A128" s="13">
        <v>26761</v>
      </c>
      <c r="B128" s="13" t="s">
        <v>304</v>
      </c>
      <c r="C128" s="4" t="s">
        <v>305</v>
      </c>
      <c r="D128" s="4" t="s">
        <v>306</v>
      </c>
      <c r="E128" s="1" t="s">
        <v>841</v>
      </c>
      <c r="F128" s="1"/>
      <c r="G128" s="1"/>
      <c r="H128" s="1" t="s">
        <v>825</v>
      </c>
      <c r="I128" s="1" t="s">
        <v>854</v>
      </c>
      <c r="J128" s="9" t="s">
        <v>861</v>
      </c>
      <c r="K128" s="9" t="s">
        <v>845</v>
      </c>
      <c r="L128" s="10">
        <v>673993</v>
      </c>
      <c r="M128" s="10">
        <v>5055308</v>
      </c>
      <c r="N128" s="15" t="s">
        <v>831</v>
      </c>
      <c r="O128" s="15"/>
      <c r="P128" s="4">
        <v>328.75</v>
      </c>
      <c r="Q128" s="4">
        <v>9.5</v>
      </c>
      <c r="R128" s="3">
        <v>712.75</v>
      </c>
      <c r="S128" s="4">
        <v>0</v>
      </c>
      <c r="T128" s="4">
        <v>6.7850000000000001</v>
      </c>
      <c r="U128" s="4">
        <v>7.75</v>
      </c>
      <c r="V128" s="4">
        <v>212.25</v>
      </c>
      <c r="W128" s="4"/>
      <c r="X128" s="4">
        <v>14.824999999999999</v>
      </c>
      <c r="Y128" s="4">
        <v>320.64999999999998</v>
      </c>
      <c r="Z128" s="4">
        <v>0.151</v>
      </c>
      <c r="AA128" s="3">
        <f t="shared" si="25"/>
        <v>0.1941407</v>
      </c>
      <c r="AB128" s="4">
        <v>0.65774999999999995</v>
      </c>
      <c r="AC128" s="4">
        <v>0.50749999999999995</v>
      </c>
      <c r="AD128" s="3">
        <f t="shared" si="26"/>
        <v>2.2475144999999999</v>
      </c>
      <c r="AE128" s="4">
        <f>0.5*0.015</f>
        <v>7.4999999999999997E-3</v>
      </c>
      <c r="AF128" s="3">
        <f t="shared" si="45"/>
        <v>2.4642749999999998E-2</v>
      </c>
      <c r="AG128" s="4">
        <v>9.0749999999999997E-2</v>
      </c>
      <c r="AH128" s="3">
        <f t="shared" si="48"/>
        <v>5.0000000000000001E-3</v>
      </c>
      <c r="AI128" s="4"/>
      <c r="AJ128" s="4">
        <v>0.73550000000000004</v>
      </c>
      <c r="AK128" s="3" t="s">
        <v>156</v>
      </c>
      <c r="AL128" s="4">
        <v>4.9050000000000002</v>
      </c>
      <c r="AM128" s="4"/>
      <c r="AN128" s="4"/>
      <c r="AO128" s="4"/>
      <c r="AP128" s="4">
        <v>403.25</v>
      </c>
      <c r="AQ128" s="4">
        <v>100.6</v>
      </c>
      <c r="AR128" s="4">
        <v>3.3639999999999999</v>
      </c>
      <c r="AS128" s="3">
        <v>4.6500000000000004</v>
      </c>
      <c r="AT128" s="4">
        <v>22.522500000000001</v>
      </c>
      <c r="AU128" s="4">
        <v>9.2912499999999998</v>
      </c>
      <c r="AV128" s="4"/>
      <c r="AW128" s="3" t="s">
        <v>158</v>
      </c>
      <c r="AX128" s="4"/>
      <c r="AY128" s="4"/>
      <c r="AZ128" s="4"/>
      <c r="BA128" s="3">
        <f>0.5*1</f>
        <v>0.5</v>
      </c>
      <c r="BB128" s="4"/>
      <c r="BC128" s="4">
        <v>0.1875</v>
      </c>
      <c r="BD128" s="4"/>
      <c r="BE128" s="4"/>
      <c r="BF128" s="4"/>
      <c r="BG128" s="4"/>
      <c r="BH128" s="4"/>
      <c r="BI128" s="4"/>
      <c r="BJ128" s="11">
        <v>12551.75</v>
      </c>
      <c r="BK128" s="4"/>
      <c r="BL128" s="3">
        <f t="shared" si="46"/>
        <v>5.0000000000000001E-3</v>
      </c>
      <c r="BM128" s="4"/>
      <c r="BN128" s="4" t="s">
        <v>157</v>
      </c>
      <c r="BO128" s="4"/>
      <c r="BP128" s="4">
        <v>313.25</v>
      </c>
      <c r="BQ128" s="4"/>
      <c r="BR128" s="4" t="s">
        <v>157</v>
      </c>
      <c r="BS128" s="4"/>
      <c r="BT128" s="3">
        <f t="shared" si="49"/>
        <v>5.0000000000000001E-3</v>
      </c>
      <c r="BU128" s="4"/>
      <c r="BV128" s="4"/>
      <c r="BW128" s="4"/>
      <c r="BX128" s="4"/>
      <c r="BY128" s="4"/>
      <c r="BZ128" s="4" t="s">
        <v>169</v>
      </c>
      <c r="CA128" s="4"/>
      <c r="CB128" s="3">
        <f t="shared" si="47"/>
        <v>5.0000000000000001E-3</v>
      </c>
      <c r="CC128" s="4"/>
      <c r="CD128" s="4">
        <v>925.125</v>
      </c>
      <c r="CE128" s="4">
        <v>267.75</v>
      </c>
      <c r="CF128" s="4" t="s">
        <v>157</v>
      </c>
      <c r="CG128" s="4"/>
      <c r="CH128" s="4"/>
      <c r="CI128" s="4" t="s">
        <v>157</v>
      </c>
      <c r="CJ128" s="4"/>
      <c r="CK128" s="4" t="s">
        <v>157</v>
      </c>
      <c r="CL128" s="4">
        <v>520</v>
      </c>
      <c r="CM128" s="4" t="s">
        <v>160</v>
      </c>
      <c r="CN128" s="4" t="s">
        <v>161</v>
      </c>
      <c r="CO128" s="4"/>
      <c r="CP128" s="4"/>
      <c r="CQ128" s="4"/>
      <c r="CR128" s="4"/>
      <c r="CS128" s="3" t="s">
        <v>155</v>
      </c>
      <c r="CT128" s="4"/>
      <c r="CU128" s="4"/>
      <c r="CV128" s="4"/>
      <c r="CW128" s="3">
        <v>8.5000000000000006E-3</v>
      </c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 t="s">
        <v>162</v>
      </c>
      <c r="DL128" s="4"/>
      <c r="DM128" s="4"/>
      <c r="DN128" s="4"/>
      <c r="DO128" s="4"/>
      <c r="DP128" s="4"/>
      <c r="DQ128" s="4"/>
      <c r="DR128" s="4"/>
      <c r="DS128" s="4" t="s">
        <v>164</v>
      </c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3" t="s">
        <v>180</v>
      </c>
      <c r="EO128" s="3" t="s">
        <v>175</v>
      </c>
      <c r="EP128" s="4"/>
      <c r="EQ128" s="3" t="s">
        <v>180</v>
      </c>
      <c r="ER128" s="4" t="s">
        <v>164</v>
      </c>
      <c r="ES128" s="4" t="s">
        <v>165</v>
      </c>
      <c r="ET128" s="3">
        <f t="shared" si="27"/>
        <v>0</v>
      </c>
      <c r="EU128" s="4" t="s">
        <v>162</v>
      </c>
      <c r="EV128" s="4"/>
      <c r="EW128" s="4"/>
      <c r="EX128" s="4"/>
      <c r="EY128" s="4" t="s">
        <v>166</v>
      </c>
      <c r="EZ128" s="4"/>
      <c r="FA128" s="4"/>
      <c r="FB128" s="4"/>
      <c r="FC128" s="4"/>
      <c r="FD128" s="4"/>
      <c r="FE128" s="4"/>
      <c r="FF128" s="4"/>
      <c r="FG128" s="4"/>
      <c r="FH128" s="4"/>
      <c r="FI128" s="4">
        <v>2.5</v>
      </c>
      <c r="FJ128" s="4">
        <v>7.9249999999999998</v>
      </c>
      <c r="FK128" s="4">
        <v>78.352500000000006</v>
      </c>
    </row>
    <row r="129" spans="1:167" x14ac:dyDescent="0.25">
      <c r="A129" s="13">
        <v>26771</v>
      </c>
      <c r="B129" s="13" t="s">
        <v>307</v>
      </c>
      <c r="C129" s="4" t="s">
        <v>308</v>
      </c>
      <c r="D129" s="4"/>
      <c r="E129" s="1" t="s">
        <v>830</v>
      </c>
      <c r="F129" s="1" t="s">
        <v>831</v>
      </c>
      <c r="G129" s="1"/>
      <c r="H129" s="1" t="s">
        <v>825</v>
      </c>
      <c r="I129" s="1" t="s">
        <v>854</v>
      </c>
      <c r="J129" s="9" t="s">
        <v>859</v>
      </c>
      <c r="K129" s="9" t="s">
        <v>862</v>
      </c>
      <c r="L129" s="10">
        <v>596918</v>
      </c>
      <c r="M129" s="10">
        <v>5067699</v>
      </c>
      <c r="N129" s="15" t="s">
        <v>831</v>
      </c>
      <c r="O129" s="15"/>
      <c r="P129" s="4">
        <v>268.75</v>
      </c>
      <c r="Q129" s="4">
        <v>2.25</v>
      </c>
      <c r="R129" s="3">
        <v>609</v>
      </c>
      <c r="S129" s="4">
        <v>0</v>
      </c>
      <c r="T129" s="4" t="s">
        <v>179</v>
      </c>
      <c r="U129" s="4">
        <v>7.65</v>
      </c>
      <c r="V129" s="4">
        <v>239</v>
      </c>
      <c r="W129" s="4"/>
      <c r="X129" s="4">
        <v>12.85</v>
      </c>
      <c r="Y129" s="4">
        <v>253.25</v>
      </c>
      <c r="Z129" s="4">
        <v>1.3925000000000001</v>
      </c>
      <c r="AA129" s="3">
        <f t="shared" si="25"/>
        <v>1.7903372500000001</v>
      </c>
      <c r="AB129" s="4">
        <v>1.8325</v>
      </c>
      <c r="AC129" s="4">
        <v>0.44</v>
      </c>
      <c r="AD129" s="3">
        <f t="shared" si="26"/>
        <v>1.9485840000000001</v>
      </c>
      <c r="AE129" s="4">
        <f>0.5*0.015</f>
        <v>7.4999999999999997E-3</v>
      </c>
      <c r="AF129" s="3">
        <f t="shared" si="45"/>
        <v>2.4642749999999998E-2</v>
      </c>
      <c r="AG129" s="4">
        <v>0.73</v>
      </c>
      <c r="AH129" s="3">
        <f t="shared" si="48"/>
        <v>5.0000000000000001E-3</v>
      </c>
      <c r="AI129" s="4"/>
      <c r="AJ129" s="4">
        <v>2.5625</v>
      </c>
      <c r="AK129" s="3" t="s">
        <v>156</v>
      </c>
      <c r="AL129" s="4">
        <v>4.6275000000000004</v>
      </c>
      <c r="AM129" s="4"/>
      <c r="AN129" s="4"/>
      <c r="AO129" s="4" t="s">
        <v>179</v>
      </c>
      <c r="AP129" s="4">
        <v>327.875</v>
      </c>
      <c r="AQ129" s="4">
        <v>71.8</v>
      </c>
      <c r="AR129" s="4">
        <v>1.17275</v>
      </c>
      <c r="AS129" s="3">
        <v>7.0750000000000002</v>
      </c>
      <c r="AT129" s="4">
        <v>18.016500000000001</v>
      </c>
      <c r="AU129" s="4">
        <v>5.3795000000000002</v>
      </c>
      <c r="AV129" s="4"/>
      <c r="AW129" s="3">
        <v>10.75</v>
      </c>
      <c r="AX129" s="4"/>
      <c r="AY129" s="4"/>
      <c r="AZ129" s="4"/>
      <c r="BA129" s="3">
        <f>0.5*1</f>
        <v>0.5</v>
      </c>
      <c r="BB129" s="4"/>
      <c r="BC129" s="4">
        <v>1.0029999999999999</v>
      </c>
      <c r="BD129" s="4"/>
      <c r="BE129" s="4"/>
      <c r="BF129" s="4"/>
      <c r="BG129" s="4"/>
      <c r="BH129" s="4"/>
      <c r="BI129" s="4"/>
      <c r="BJ129" s="4">
        <v>3.25</v>
      </c>
      <c r="BK129" s="4"/>
      <c r="BL129" s="3">
        <f t="shared" si="46"/>
        <v>5.0000000000000001E-3</v>
      </c>
      <c r="BM129" s="4"/>
      <c r="BN129" s="4" t="s">
        <v>157</v>
      </c>
      <c r="BO129" s="4"/>
      <c r="BP129" s="4" t="s">
        <v>157</v>
      </c>
      <c r="BQ129" s="4"/>
      <c r="BR129" s="4" t="s">
        <v>157</v>
      </c>
      <c r="BS129" s="4"/>
      <c r="BT129" s="3">
        <f t="shared" si="49"/>
        <v>5.0000000000000001E-3</v>
      </c>
      <c r="BU129" s="4"/>
      <c r="BV129" s="4"/>
      <c r="BW129" s="4"/>
      <c r="BX129" s="4"/>
      <c r="BY129" s="4"/>
      <c r="BZ129" s="4" t="s">
        <v>169</v>
      </c>
      <c r="CA129" s="4"/>
      <c r="CB129" s="3">
        <f t="shared" si="47"/>
        <v>5.0000000000000001E-3</v>
      </c>
      <c r="CC129" s="4"/>
      <c r="CD129" s="4">
        <v>452.75</v>
      </c>
      <c r="CE129" s="4">
        <v>400.375</v>
      </c>
      <c r="CF129" s="4" t="s">
        <v>157</v>
      </c>
      <c r="CG129" s="4"/>
      <c r="CH129" s="4"/>
      <c r="CI129" s="4" t="s">
        <v>157</v>
      </c>
      <c r="CJ129" s="4"/>
      <c r="CK129" s="4" t="s">
        <v>157</v>
      </c>
      <c r="CL129" s="4">
        <v>25</v>
      </c>
      <c r="CM129" s="4" t="s">
        <v>160</v>
      </c>
      <c r="CN129" s="4" t="s">
        <v>161</v>
      </c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 t="s">
        <v>162</v>
      </c>
      <c r="DL129" s="4"/>
      <c r="DM129" s="4"/>
      <c r="DN129" s="4"/>
      <c r="DO129" s="4"/>
      <c r="DP129" s="4"/>
      <c r="DQ129" s="4"/>
      <c r="DR129" s="3" t="s">
        <v>163</v>
      </c>
      <c r="DS129" s="4" t="s">
        <v>164</v>
      </c>
      <c r="DT129" s="3">
        <v>0</v>
      </c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 t="s">
        <v>164</v>
      </c>
      <c r="ES129" s="4" t="s">
        <v>165</v>
      </c>
      <c r="ET129" s="3">
        <f t="shared" si="27"/>
        <v>0</v>
      </c>
      <c r="EU129" s="4" t="s">
        <v>162</v>
      </c>
      <c r="EV129" s="4"/>
      <c r="EW129" s="4"/>
      <c r="EX129" s="4"/>
      <c r="EY129" s="4" t="s">
        <v>166</v>
      </c>
      <c r="EZ129" s="4"/>
      <c r="FA129" s="4"/>
      <c r="FB129" s="4"/>
      <c r="FC129" s="4"/>
      <c r="FD129" s="3" t="s">
        <v>163</v>
      </c>
      <c r="FE129" s="3" t="s">
        <v>163</v>
      </c>
      <c r="FF129" s="3" t="s">
        <v>163</v>
      </c>
      <c r="FG129" s="3" t="s">
        <v>163</v>
      </c>
      <c r="FH129" s="4"/>
      <c r="FI129" s="4" t="s">
        <v>181</v>
      </c>
      <c r="FJ129" s="4">
        <v>8.5749999999999993</v>
      </c>
      <c r="FK129" s="4">
        <v>81.202500000000001</v>
      </c>
    </row>
    <row r="130" spans="1:167" x14ac:dyDescent="0.25">
      <c r="A130" s="13">
        <v>26781</v>
      </c>
      <c r="B130" s="13" t="s">
        <v>309</v>
      </c>
      <c r="C130" s="4" t="s">
        <v>310</v>
      </c>
      <c r="D130" s="4" t="s">
        <v>310</v>
      </c>
      <c r="E130" s="1" t="s">
        <v>830</v>
      </c>
      <c r="F130" s="1" t="s">
        <v>831</v>
      </c>
      <c r="G130" s="1"/>
      <c r="H130" s="1" t="s">
        <v>825</v>
      </c>
      <c r="I130" s="1" t="s">
        <v>854</v>
      </c>
      <c r="J130" s="9" t="s">
        <v>861</v>
      </c>
      <c r="K130" s="9" t="s">
        <v>845</v>
      </c>
      <c r="L130" s="10">
        <v>628172.29</v>
      </c>
      <c r="M130" s="10">
        <v>5069748.1399999997</v>
      </c>
      <c r="N130" s="15" t="s">
        <v>831</v>
      </c>
      <c r="O130" s="15" t="s">
        <v>831</v>
      </c>
      <c r="P130" s="4">
        <v>308.13333299999999</v>
      </c>
      <c r="Q130" s="4">
        <v>14.666667</v>
      </c>
      <c r="R130" s="3">
        <v>814.83333300000004</v>
      </c>
      <c r="S130" s="4">
        <v>0</v>
      </c>
      <c r="T130" s="4">
        <v>26.26</v>
      </c>
      <c r="U130" s="4">
        <v>7.2833329999999998</v>
      </c>
      <c r="V130" s="4">
        <v>232.83333300000001</v>
      </c>
      <c r="W130" s="4"/>
      <c r="X130" s="4">
        <v>15.216666999999999</v>
      </c>
      <c r="Y130" s="4">
        <v>354.78333300000003</v>
      </c>
      <c r="Z130" s="4">
        <v>1.6187499999999999</v>
      </c>
      <c r="AA130" s="3">
        <f t="shared" si="25"/>
        <v>2.081226875</v>
      </c>
      <c r="AB130" s="4">
        <v>2.0219999999999998</v>
      </c>
      <c r="AC130" s="4">
        <v>0.30587500000000001</v>
      </c>
      <c r="AD130" s="3">
        <f t="shared" si="26"/>
        <v>1.354598025</v>
      </c>
      <c r="AE130" s="4">
        <v>0.10025000000000001</v>
      </c>
      <c r="AF130" s="3">
        <f t="shared" si="45"/>
        <v>0.32939142500000002</v>
      </c>
      <c r="AG130" s="4">
        <v>0.65300000000000002</v>
      </c>
      <c r="AH130" s="3">
        <f t="shared" si="48"/>
        <v>5.0000000000000001E-3</v>
      </c>
      <c r="AI130" s="4"/>
      <c r="AJ130" s="4">
        <v>2.6749999999999998</v>
      </c>
      <c r="AK130" s="3">
        <v>1.525E-2</v>
      </c>
      <c r="AL130" s="4">
        <v>2.625</v>
      </c>
      <c r="AM130" s="4"/>
      <c r="AN130" s="4"/>
      <c r="AO130" s="4"/>
      <c r="AP130" s="4">
        <v>418.8</v>
      </c>
      <c r="AQ130" s="4">
        <v>92.825000000000003</v>
      </c>
      <c r="AR130" s="4">
        <v>1.5867500000000001</v>
      </c>
      <c r="AS130" s="3">
        <v>4</v>
      </c>
      <c r="AT130" s="4">
        <v>28.172499999999999</v>
      </c>
      <c r="AU130" s="4">
        <v>16.892499999999998</v>
      </c>
      <c r="AV130" s="4"/>
      <c r="AW130" s="3">
        <v>1.3875</v>
      </c>
      <c r="AX130" s="4"/>
      <c r="AY130" s="4"/>
      <c r="AZ130" s="4"/>
      <c r="BA130" s="3">
        <v>5.25</v>
      </c>
      <c r="BB130" s="4"/>
      <c r="BC130" s="4">
        <v>0.14249999999999999</v>
      </c>
      <c r="BD130" s="4"/>
      <c r="BE130" s="4"/>
      <c r="BF130" s="4"/>
      <c r="BG130" s="4"/>
      <c r="BH130" s="4"/>
      <c r="BI130" s="4"/>
      <c r="BJ130" s="4">
        <v>336.25</v>
      </c>
      <c r="BK130" s="4"/>
      <c r="BL130" s="3">
        <f t="shared" si="46"/>
        <v>5.0000000000000001E-3</v>
      </c>
      <c r="BM130" s="4"/>
      <c r="BN130" s="4" t="s">
        <v>157</v>
      </c>
      <c r="BO130" s="4"/>
      <c r="BP130" s="4">
        <v>127</v>
      </c>
      <c r="BQ130" s="4"/>
      <c r="BR130" s="4" t="s">
        <v>157</v>
      </c>
      <c r="BS130" s="4"/>
      <c r="BT130" s="3">
        <v>2.8750000000000001E-2</v>
      </c>
      <c r="BU130" s="4"/>
      <c r="BV130" s="4"/>
      <c r="BW130" s="4"/>
      <c r="BX130" s="4"/>
      <c r="BY130" s="4"/>
      <c r="BZ130" s="4" t="s">
        <v>169</v>
      </c>
      <c r="CA130" s="4"/>
      <c r="CB130" s="3">
        <f t="shared" si="47"/>
        <v>5.0000000000000001E-3</v>
      </c>
      <c r="CC130" s="4"/>
      <c r="CD130" s="4">
        <v>155.25</v>
      </c>
      <c r="CE130" s="4" t="s">
        <v>157</v>
      </c>
      <c r="CF130" s="4">
        <v>333.75</v>
      </c>
      <c r="CG130" s="4"/>
      <c r="CH130" s="4"/>
      <c r="CI130" s="4" t="s">
        <v>157</v>
      </c>
      <c r="CJ130" s="4"/>
      <c r="CK130" s="4">
        <v>333.75</v>
      </c>
      <c r="CL130" s="4">
        <v>33.333333000000003</v>
      </c>
      <c r="CM130" s="4" t="s">
        <v>160</v>
      </c>
      <c r="CN130" s="4" t="s">
        <v>161</v>
      </c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 t="s">
        <v>162</v>
      </c>
      <c r="DL130" s="4"/>
      <c r="DM130" s="3">
        <v>0</v>
      </c>
      <c r="DN130" s="4"/>
      <c r="DO130" s="4"/>
      <c r="DP130" s="4"/>
      <c r="DQ130" s="4"/>
      <c r="DR130" s="3" t="s">
        <v>163</v>
      </c>
      <c r="DS130" s="4" t="s">
        <v>164</v>
      </c>
      <c r="DT130" s="3">
        <v>0</v>
      </c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 t="s">
        <v>164</v>
      </c>
      <c r="ES130" s="4" t="s">
        <v>165</v>
      </c>
      <c r="ET130" s="3">
        <f t="shared" si="27"/>
        <v>0</v>
      </c>
      <c r="EU130" s="4" t="s">
        <v>162</v>
      </c>
      <c r="EV130" s="4"/>
      <c r="EW130" s="4"/>
      <c r="EX130" s="4"/>
      <c r="EY130" s="4" t="s">
        <v>166</v>
      </c>
      <c r="EZ130" s="4"/>
      <c r="FA130" s="4"/>
      <c r="FB130" s="3" t="s">
        <v>163</v>
      </c>
      <c r="FC130" s="3" t="s">
        <v>163</v>
      </c>
      <c r="FD130" s="3" t="s">
        <v>163</v>
      </c>
      <c r="FE130" s="3" t="s">
        <v>163</v>
      </c>
      <c r="FF130" s="3" t="s">
        <v>163</v>
      </c>
      <c r="FG130" s="3" t="s">
        <v>163</v>
      </c>
      <c r="FH130" s="4"/>
      <c r="FI130" s="4">
        <v>1.635</v>
      </c>
      <c r="FJ130" s="4">
        <v>7.25</v>
      </c>
      <c r="FK130" s="4">
        <v>72.224999999999994</v>
      </c>
    </row>
    <row r="131" spans="1:167" x14ac:dyDescent="0.25">
      <c r="A131" s="13">
        <v>26792</v>
      </c>
      <c r="B131" s="13" t="s">
        <v>618</v>
      </c>
      <c r="C131" s="4" t="s">
        <v>619</v>
      </c>
      <c r="D131" s="4"/>
      <c r="E131" s="1" t="s">
        <v>830</v>
      </c>
      <c r="F131" s="1" t="s">
        <v>831</v>
      </c>
      <c r="G131" s="1" t="s">
        <v>831</v>
      </c>
      <c r="H131" s="1" t="s">
        <v>825</v>
      </c>
      <c r="I131" s="1" t="s">
        <v>854</v>
      </c>
      <c r="J131" s="9" t="s">
        <v>861</v>
      </c>
      <c r="K131" s="9" t="s">
        <v>840</v>
      </c>
      <c r="L131" s="10">
        <v>672846</v>
      </c>
      <c r="M131" s="10">
        <v>5028305</v>
      </c>
      <c r="N131" s="15" t="s">
        <v>831</v>
      </c>
      <c r="O131" s="15"/>
      <c r="P131" s="4">
        <v>252.52500000000001</v>
      </c>
      <c r="Q131" s="4">
        <v>5.5</v>
      </c>
      <c r="R131" s="3">
        <v>543.25</v>
      </c>
      <c r="S131" s="4">
        <v>0</v>
      </c>
      <c r="T131" s="4">
        <v>0.31125000000000003</v>
      </c>
      <c r="U131" s="4">
        <v>7.625</v>
      </c>
      <c r="V131" s="4">
        <v>262.25</v>
      </c>
      <c r="W131" s="4"/>
      <c r="X131" s="4">
        <v>14.725</v>
      </c>
      <c r="Y131" s="4">
        <v>198.375</v>
      </c>
      <c r="Z131" s="4">
        <f>0.5*0.003</f>
        <v>1.5E-3</v>
      </c>
      <c r="AA131" s="3">
        <f t="shared" si="25"/>
        <v>1.9285500000000002E-3</v>
      </c>
      <c r="AB131" s="4">
        <v>0</v>
      </c>
      <c r="AC131" s="4">
        <f>0.5*0.023</f>
        <v>1.15E-2</v>
      </c>
      <c r="AD131" s="3">
        <f t="shared" si="26"/>
        <v>5.0928900000000006E-2</v>
      </c>
      <c r="AE131" s="4">
        <f>0.5*0.015</f>
        <v>7.4999999999999997E-3</v>
      </c>
      <c r="AF131" s="3">
        <f t="shared" si="45"/>
        <v>2.4642749999999998E-2</v>
      </c>
      <c r="AG131" s="4">
        <v>0.56399999999999995</v>
      </c>
      <c r="AH131" s="3">
        <v>8.8999999999999996E-2</v>
      </c>
      <c r="AI131" s="4"/>
      <c r="AJ131" s="4">
        <v>0.56399999999999995</v>
      </c>
      <c r="AK131" s="3">
        <v>0.15012500000000001</v>
      </c>
      <c r="AL131" s="4">
        <v>2.52</v>
      </c>
      <c r="AM131" s="4"/>
      <c r="AN131" s="4"/>
      <c r="AO131" s="4"/>
      <c r="AP131" s="4">
        <v>308.05</v>
      </c>
      <c r="AQ131" s="4">
        <v>46.55</v>
      </c>
      <c r="AR131" s="4">
        <v>12.04</v>
      </c>
      <c r="AS131" s="3">
        <v>6.35</v>
      </c>
      <c r="AT131" s="4">
        <v>19.785</v>
      </c>
      <c r="AU131" s="4">
        <v>40.945</v>
      </c>
      <c r="AV131" s="4"/>
      <c r="AW131" s="3">
        <v>11.5</v>
      </c>
      <c r="AX131" s="4"/>
      <c r="AY131" s="4"/>
      <c r="AZ131" s="4"/>
      <c r="BA131" s="3">
        <v>17</v>
      </c>
      <c r="BB131" s="4"/>
      <c r="BC131" s="4" t="s">
        <v>159</v>
      </c>
      <c r="BD131" s="4"/>
      <c r="BE131" s="4"/>
      <c r="BF131" s="4"/>
      <c r="BG131" s="4"/>
      <c r="BH131" s="4"/>
      <c r="BI131" s="4"/>
      <c r="BJ131" s="4">
        <v>86.25</v>
      </c>
      <c r="BK131" s="4"/>
      <c r="BL131" s="3">
        <f t="shared" si="46"/>
        <v>5.0000000000000001E-3</v>
      </c>
      <c r="BM131" s="4"/>
      <c r="BN131" s="4" t="s">
        <v>157</v>
      </c>
      <c r="BO131" s="4"/>
      <c r="BP131" s="4">
        <v>1.625</v>
      </c>
      <c r="BQ131" s="4"/>
      <c r="BR131" s="4" t="s">
        <v>157</v>
      </c>
      <c r="BS131" s="4"/>
      <c r="BT131" s="3">
        <f>0.5*0.01</f>
        <v>5.0000000000000001E-3</v>
      </c>
      <c r="BU131" s="4"/>
      <c r="BV131" s="4"/>
      <c r="BW131" s="4"/>
      <c r="BX131" s="4"/>
      <c r="BY131" s="4"/>
      <c r="BZ131" s="4" t="s">
        <v>169</v>
      </c>
      <c r="CA131" s="4"/>
      <c r="CB131" s="3">
        <f t="shared" si="47"/>
        <v>5.0000000000000001E-3</v>
      </c>
      <c r="CC131" s="4"/>
      <c r="CD131" s="12">
        <v>1445</v>
      </c>
      <c r="CE131" s="4">
        <v>582.625</v>
      </c>
      <c r="CF131" s="4">
        <v>20.125</v>
      </c>
      <c r="CG131" s="4"/>
      <c r="CH131" s="4"/>
      <c r="CI131" s="4" t="s">
        <v>157</v>
      </c>
      <c r="CJ131" s="4"/>
      <c r="CK131" s="4">
        <v>20.125</v>
      </c>
      <c r="CL131" s="4">
        <v>87.5</v>
      </c>
      <c r="CM131" s="4" t="s">
        <v>160</v>
      </c>
      <c r="CN131" s="4" t="s">
        <v>161</v>
      </c>
      <c r="CO131" s="3" t="s">
        <v>163</v>
      </c>
      <c r="CP131" s="3" t="s">
        <v>163</v>
      </c>
      <c r="CQ131" s="3" t="s">
        <v>163</v>
      </c>
      <c r="CR131" s="3" t="s">
        <v>163</v>
      </c>
      <c r="CS131" s="4"/>
      <c r="CT131" s="4"/>
      <c r="CU131" s="4"/>
      <c r="CV131" s="3" t="s">
        <v>163</v>
      </c>
      <c r="CW131" s="3">
        <v>1.0999999999999999E-2</v>
      </c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3">
        <v>0</v>
      </c>
      <c r="DI131" s="4"/>
      <c r="DJ131" s="3" t="s">
        <v>163</v>
      </c>
      <c r="DK131" s="4" t="s">
        <v>162</v>
      </c>
      <c r="DL131" s="4"/>
      <c r="DM131" s="3">
        <v>0</v>
      </c>
      <c r="DN131" s="3" t="s">
        <v>163</v>
      </c>
      <c r="DO131" s="4"/>
      <c r="DP131" s="4"/>
      <c r="DQ131" s="4"/>
      <c r="DR131" s="3" t="s">
        <v>163</v>
      </c>
      <c r="DS131" s="4" t="s">
        <v>164</v>
      </c>
      <c r="DT131" s="3">
        <v>0</v>
      </c>
      <c r="DU131" s="3" t="s">
        <v>156</v>
      </c>
      <c r="DV131" s="3" t="s">
        <v>155</v>
      </c>
      <c r="DW131" s="4"/>
      <c r="DX131" s="3" t="s">
        <v>163</v>
      </c>
      <c r="DY131" s="4"/>
      <c r="DZ131" s="4"/>
      <c r="EA131" s="4"/>
      <c r="EB131" s="4"/>
      <c r="EC131" s="4"/>
      <c r="ED131" s="4"/>
      <c r="EE131" s="3" t="s">
        <v>154</v>
      </c>
      <c r="EF131" s="4"/>
      <c r="EG131" s="4"/>
      <c r="EH131" s="4"/>
      <c r="EI131" s="4"/>
      <c r="EJ131" s="4"/>
      <c r="EK131" s="4"/>
      <c r="EL131" s="4"/>
      <c r="EM131" s="4"/>
      <c r="EN131" s="3" t="s">
        <v>180</v>
      </c>
      <c r="EO131" s="4"/>
      <c r="EP131" s="4"/>
      <c r="EQ131" s="3" t="s">
        <v>180</v>
      </c>
      <c r="ER131" s="4" t="s">
        <v>164</v>
      </c>
      <c r="ES131" s="4" t="s">
        <v>165</v>
      </c>
      <c r="ET131" s="3">
        <f t="shared" si="27"/>
        <v>0</v>
      </c>
      <c r="EU131" s="4" t="s">
        <v>162</v>
      </c>
      <c r="EV131" s="4"/>
      <c r="EW131" s="4"/>
      <c r="EX131" s="4"/>
      <c r="EY131" s="4" t="s">
        <v>166</v>
      </c>
      <c r="EZ131" s="4"/>
      <c r="FA131" s="4"/>
      <c r="FB131" s="3" t="s">
        <v>163</v>
      </c>
      <c r="FC131" s="3" t="s">
        <v>163</v>
      </c>
      <c r="FD131" s="3" t="s">
        <v>163</v>
      </c>
      <c r="FE131" s="3" t="s">
        <v>163</v>
      </c>
      <c r="FF131" s="3" t="s">
        <v>163</v>
      </c>
      <c r="FG131" s="3" t="s">
        <v>163</v>
      </c>
      <c r="FH131" s="4"/>
      <c r="FI131" s="4">
        <v>0.97499999999999998</v>
      </c>
      <c r="FJ131" s="4">
        <v>3.25</v>
      </c>
      <c r="FK131" s="4">
        <v>32.032499999999999</v>
      </c>
    </row>
    <row r="132" spans="1:167" x14ac:dyDescent="0.25">
      <c r="A132" s="13">
        <v>26793</v>
      </c>
      <c r="B132" s="13" t="s">
        <v>620</v>
      </c>
      <c r="C132" s="4" t="s">
        <v>621</v>
      </c>
      <c r="D132" s="4" t="s">
        <v>621</v>
      </c>
      <c r="E132" s="1" t="s">
        <v>830</v>
      </c>
      <c r="F132" s="1" t="s">
        <v>831</v>
      </c>
      <c r="G132" s="1" t="s">
        <v>831</v>
      </c>
      <c r="H132" s="1" t="s">
        <v>825</v>
      </c>
      <c r="I132" s="1" t="s">
        <v>854</v>
      </c>
      <c r="J132" s="9" t="s">
        <v>861</v>
      </c>
      <c r="K132" s="9" t="s">
        <v>840</v>
      </c>
      <c r="L132" s="10">
        <v>674985.1</v>
      </c>
      <c r="M132" s="10">
        <v>5022112.9000000004</v>
      </c>
      <c r="N132" s="15" t="s">
        <v>831</v>
      </c>
      <c r="O132" s="15" t="s">
        <v>831</v>
      </c>
      <c r="P132" s="4">
        <v>252.35</v>
      </c>
      <c r="Q132" s="4">
        <v>1.8333330000000001</v>
      </c>
      <c r="R132" s="3">
        <v>743.16666699999996</v>
      </c>
      <c r="S132" s="4">
        <v>0</v>
      </c>
      <c r="T132" s="4" t="s">
        <v>179</v>
      </c>
      <c r="U132" s="4">
        <v>7.35</v>
      </c>
      <c r="V132" s="4">
        <v>270.16666700000002</v>
      </c>
      <c r="W132" s="4"/>
      <c r="X132" s="4">
        <v>13.933332999999999</v>
      </c>
      <c r="Y132" s="4">
        <v>347.26666699999998</v>
      </c>
      <c r="Z132" s="4">
        <f>0.5*0.003</f>
        <v>1.5E-3</v>
      </c>
      <c r="AA132" s="3">
        <f t="shared" ref="AA132:AA195" si="50">Z132*1.2857</f>
        <v>1.9285500000000002E-3</v>
      </c>
      <c r="AB132" s="4">
        <v>7.4999999999999997E-2</v>
      </c>
      <c r="AC132" s="4">
        <v>8.3625000000000005E-2</v>
      </c>
      <c r="AD132" s="3">
        <f t="shared" ref="AD132:AD195" si="51">AC132*4.4286</f>
        <v>0.37034167500000004</v>
      </c>
      <c r="AE132" s="4">
        <f>0.5*0.015</f>
        <v>7.4999999999999997E-3</v>
      </c>
      <c r="AF132" s="3">
        <f t="shared" si="45"/>
        <v>2.4642749999999998E-2</v>
      </c>
      <c r="AG132" s="4">
        <v>0.17274999999999999</v>
      </c>
      <c r="AH132" s="3">
        <f>0.5*0.01</f>
        <v>5.0000000000000001E-3</v>
      </c>
      <c r="AI132" s="4"/>
      <c r="AJ132" s="4">
        <v>0.24775</v>
      </c>
      <c r="AK132" s="3">
        <v>2.8375000000000001E-2</v>
      </c>
      <c r="AL132" s="4">
        <v>1.0375000000000001</v>
      </c>
      <c r="AM132" s="4"/>
      <c r="AN132" s="4"/>
      <c r="AO132" s="4"/>
      <c r="AP132" s="4">
        <v>316.625</v>
      </c>
      <c r="AQ132" s="4">
        <v>84.575000000000003</v>
      </c>
      <c r="AR132" s="4">
        <v>1.2304999999999999</v>
      </c>
      <c r="AS132" s="3">
        <v>1.575</v>
      </c>
      <c r="AT132" s="4">
        <v>31.3</v>
      </c>
      <c r="AU132" s="4">
        <v>22.23</v>
      </c>
      <c r="AV132" s="4"/>
      <c r="AW132" s="3">
        <v>0.82750000000000001</v>
      </c>
      <c r="AX132" s="4"/>
      <c r="AY132" s="4"/>
      <c r="AZ132" s="4"/>
      <c r="BA132" s="3">
        <v>7.6666670000000003</v>
      </c>
      <c r="BB132" s="4">
        <v>9.6666670000000003</v>
      </c>
      <c r="BC132" s="4" t="s">
        <v>159</v>
      </c>
      <c r="BD132" s="4"/>
      <c r="BE132" s="4"/>
      <c r="BF132" s="4"/>
      <c r="BG132" s="4"/>
      <c r="BH132" s="4"/>
      <c r="BI132" s="4"/>
      <c r="BJ132" s="4">
        <v>13.125</v>
      </c>
      <c r="BK132" s="4"/>
      <c r="BL132" s="3">
        <f t="shared" si="46"/>
        <v>5.0000000000000001E-3</v>
      </c>
      <c r="BM132" s="4"/>
      <c r="BN132" s="4" t="s">
        <v>157</v>
      </c>
      <c r="BO132" s="4"/>
      <c r="BP132" s="4" t="s">
        <v>157</v>
      </c>
      <c r="BQ132" s="4">
        <v>6.9166670000000003</v>
      </c>
      <c r="BR132" s="4" t="s">
        <v>157</v>
      </c>
      <c r="BS132" s="4"/>
      <c r="BT132" s="3">
        <f>0.5*0.01</f>
        <v>5.0000000000000001E-3</v>
      </c>
      <c r="BU132" s="4"/>
      <c r="BV132" s="4"/>
      <c r="BW132" s="4"/>
      <c r="BX132" s="4"/>
      <c r="BY132" s="4"/>
      <c r="BZ132" s="4" t="s">
        <v>169</v>
      </c>
      <c r="CA132" s="4">
        <v>26.833333</v>
      </c>
      <c r="CB132" s="3">
        <f t="shared" si="47"/>
        <v>5.0000000000000001E-3</v>
      </c>
      <c r="CC132" s="4"/>
      <c r="CD132" s="11">
        <v>1673.333333</v>
      </c>
      <c r="CE132" s="4">
        <v>603.41666699999996</v>
      </c>
      <c r="CF132" s="4">
        <v>330.25</v>
      </c>
      <c r="CG132" s="4"/>
      <c r="CH132" s="4"/>
      <c r="CI132" s="4" t="s">
        <v>157</v>
      </c>
      <c r="CJ132" s="4"/>
      <c r="CK132" s="4">
        <v>330.25</v>
      </c>
      <c r="CL132" s="4">
        <v>50</v>
      </c>
      <c r="CM132" s="4" t="s">
        <v>160</v>
      </c>
      <c r="CN132" s="4" t="s">
        <v>161</v>
      </c>
      <c r="CO132" s="3" t="s">
        <v>163</v>
      </c>
      <c r="CP132" s="3" t="s">
        <v>163</v>
      </c>
      <c r="CQ132" s="3" t="s">
        <v>163</v>
      </c>
      <c r="CR132" s="3" t="s">
        <v>163</v>
      </c>
      <c r="CS132" s="4"/>
      <c r="CT132" s="4"/>
      <c r="CU132" s="4"/>
      <c r="CV132" s="3" t="s">
        <v>163</v>
      </c>
      <c r="CW132" s="3">
        <v>1.0999999999999999E-2</v>
      </c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3">
        <v>0</v>
      </c>
      <c r="DI132" s="4"/>
      <c r="DJ132" s="3" t="s">
        <v>163</v>
      </c>
      <c r="DK132" s="4" t="s">
        <v>162</v>
      </c>
      <c r="DL132" s="4"/>
      <c r="DM132" s="3">
        <v>0</v>
      </c>
      <c r="DN132" s="3" t="s">
        <v>163</v>
      </c>
      <c r="DO132" s="4"/>
      <c r="DP132" s="4"/>
      <c r="DQ132" s="4"/>
      <c r="DR132" s="3" t="s">
        <v>163</v>
      </c>
      <c r="DS132" s="4" t="s">
        <v>164</v>
      </c>
      <c r="DT132" s="3">
        <v>0</v>
      </c>
      <c r="DU132" s="3" t="s">
        <v>156</v>
      </c>
      <c r="DV132" s="3" t="s">
        <v>155</v>
      </c>
      <c r="DW132" s="4"/>
      <c r="DX132" s="3" t="s">
        <v>163</v>
      </c>
      <c r="DY132" s="4"/>
      <c r="DZ132" s="4"/>
      <c r="EA132" s="4"/>
      <c r="EB132" s="4"/>
      <c r="EC132" s="4"/>
      <c r="ED132" s="4"/>
      <c r="EE132" s="3" t="s">
        <v>154</v>
      </c>
      <c r="EF132" s="4"/>
      <c r="EG132" s="4"/>
      <c r="EH132" s="4"/>
      <c r="EI132" s="4"/>
      <c r="EJ132" s="4"/>
      <c r="EK132" s="4"/>
      <c r="EL132" s="4"/>
      <c r="EM132" s="4"/>
      <c r="EN132" s="3" t="s">
        <v>180</v>
      </c>
      <c r="EO132" s="4"/>
      <c r="EP132" s="4"/>
      <c r="EQ132" s="3" t="s">
        <v>180</v>
      </c>
      <c r="ER132" s="4" t="s">
        <v>164</v>
      </c>
      <c r="ES132" s="4" t="s">
        <v>165</v>
      </c>
      <c r="ET132" s="3">
        <f t="shared" ref="ET132:ET195" si="52">SUM(ER132:ES132)</f>
        <v>0</v>
      </c>
      <c r="EU132" s="4" t="s">
        <v>162</v>
      </c>
      <c r="EV132" s="4"/>
      <c r="EW132" s="4"/>
      <c r="EX132" s="4"/>
      <c r="EY132" s="4" t="s">
        <v>166</v>
      </c>
      <c r="EZ132" s="4"/>
      <c r="FA132" s="4"/>
      <c r="FB132" s="3" t="s">
        <v>163</v>
      </c>
      <c r="FC132" s="3" t="s">
        <v>163</v>
      </c>
      <c r="FD132" s="3" t="s">
        <v>163</v>
      </c>
      <c r="FE132" s="3" t="s">
        <v>163</v>
      </c>
      <c r="FF132" s="3" t="s">
        <v>163</v>
      </c>
      <c r="FG132" s="3" t="s">
        <v>163</v>
      </c>
      <c r="FH132" s="4"/>
      <c r="FI132" s="4" t="s">
        <v>181</v>
      </c>
      <c r="FJ132" s="4">
        <v>4.5</v>
      </c>
      <c r="FK132" s="4">
        <v>43.734999999999999</v>
      </c>
    </row>
    <row r="133" spans="1:167" x14ac:dyDescent="0.25">
      <c r="A133" s="13">
        <v>26811</v>
      </c>
      <c r="B133" s="13" t="s">
        <v>311</v>
      </c>
      <c r="C133" s="4" t="s">
        <v>312</v>
      </c>
      <c r="D133" s="4"/>
      <c r="E133" s="1" t="s">
        <v>841</v>
      </c>
      <c r="F133" s="1"/>
      <c r="G133" s="1"/>
      <c r="H133" s="1" t="s">
        <v>825</v>
      </c>
      <c r="I133" s="1" t="s">
        <v>854</v>
      </c>
      <c r="J133" s="9" t="s">
        <v>861</v>
      </c>
      <c r="K133" s="9" t="s">
        <v>845</v>
      </c>
      <c r="L133" s="10">
        <v>661736</v>
      </c>
      <c r="M133" s="10">
        <v>5028098</v>
      </c>
      <c r="N133" s="15" t="s">
        <v>831</v>
      </c>
      <c r="O133" s="15"/>
      <c r="P133" s="4">
        <v>388.875</v>
      </c>
      <c r="Q133" s="4">
        <v>3.5</v>
      </c>
      <c r="R133" s="3">
        <v>638.75</v>
      </c>
      <c r="S133" s="4">
        <v>0</v>
      </c>
      <c r="T133" s="4">
        <v>1.4550000000000001</v>
      </c>
      <c r="U133" s="4">
        <v>7.5</v>
      </c>
      <c r="V133" s="4">
        <v>233</v>
      </c>
      <c r="W133" s="4"/>
      <c r="X133" s="4">
        <v>14</v>
      </c>
      <c r="Y133" s="4">
        <v>274.22500000000002</v>
      </c>
      <c r="Z133" s="4">
        <v>1.1124999999999999E-2</v>
      </c>
      <c r="AA133" s="3">
        <f t="shared" si="50"/>
        <v>1.4303412499999999E-2</v>
      </c>
      <c r="AB133" s="4">
        <v>1.575E-2</v>
      </c>
      <c r="AC133" s="4">
        <f>0.5*0.023</f>
        <v>1.15E-2</v>
      </c>
      <c r="AD133" s="3">
        <f t="shared" si="51"/>
        <v>5.0928900000000006E-2</v>
      </c>
      <c r="AE133" s="4">
        <f>0.5*0.015</f>
        <v>7.4999999999999997E-3</v>
      </c>
      <c r="AF133" s="3">
        <f t="shared" si="45"/>
        <v>2.4642749999999998E-2</v>
      </c>
      <c r="AG133" s="4">
        <v>0.28399999999999997</v>
      </c>
      <c r="AH133" s="3">
        <f>0.5*0.01</f>
        <v>5.0000000000000001E-3</v>
      </c>
      <c r="AI133" s="4"/>
      <c r="AJ133" s="4">
        <v>0.29975000000000002</v>
      </c>
      <c r="AK133" s="3">
        <v>6.1250000000000002E-3</v>
      </c>
      <c r="AL133" s="4" t="s">
        <v>157</v>
      </c>
      <c r="AM133" s="4"/>
      <c r="AN133" s="4"/>
      <c r="AO133" s="4"/>
      <c r="AP133" s="4">
        <v>474.375</v>
      </c>
      <c r="AQ133" s="4">
        <v>72.599999999999994</v>
      </c>
      <c r="AR133" s="4" t="s">
        <v>157</v>
      </c>
      <c r="AS133" s="3">
        <v>4.2750000000000004</v>
      </c>
      <c r="AT133" s="4">
        <v>31.642499999999998</v>
      </c>
      <c r="AU133" s="4">
        <v>15.7925</v>
      </c>
      <c r="AV133" s="4"/>
      <c r="AW133" s="3" t="s">
        <v>158</v>
      </c>
      <c r="AX133" s="4"/>
      <c r="AY133" s="4"/>
      <c r="AZ133" s="4"/>
      <c r="BA133" s="3">
        <f>0.5*1</f>
        <v>0.5</v>
      </c>
      <c r="BB133" s="4"/>
      <c r="BC133" s="4" t="s">
        <v>159</v>
      </c>
      <c r="BD133" s="4"/>
      <c r="BE133" s="4"/>
      <c r="BF133" s="4"/>
      <c r="BG133" s="4"/>
      <c r="BH133" s="4"/>
      <c r="BI133" s="4"/>
      <c r="BJ133" s="12">
        <v>1333</v>
      </c>
      <c r="BK133" s="4"/>
      <c r="BL133" s="3">
        <f t="shared" si="46"/>
        <v>5.0000000000000001E-3</v>
      </c>
      <c r="BM133" s="4"/>
      <c r="BN133" s="4" t="s">
        <v>157</v>
      </c>
      <c r="BO133" s="4"/>
      <c r="BP133" s="4">
        <v>157.25</v>
      </c>
      <c r="BQ133" s="4"/>
      <c r="BR133" s="4" t="s">
        <v>157</v>
      </c>
      <c r="BS133" s="4"/>
      <c r="BT133" s="3">
        <v>0.16125</v>
      </c>
      <c r="BU133" s="4"/>
      <c r="BV133" s="4"/>
      <c r="BW133" s="4"/>
      <c r="BX133" s="4"/>
      <c r="BY133" s="4"/>
      <c r="BZ133" s="4" t="s">
        <v>169</v>
      </c>
      <c r="CA133" s="4"/>
      <c r="CB133" s="3">
        <f t="shared" si="47"/>
        <v>5.0000000000000001E-3</v>
      </c>
      <c r="CC133" s="4"/>
      <c r="CD133" s="4">
        <v>407.5</v>
      </c>
      <c r="CE133" s="4">
        <v>145.25</v>
      </c>
      <c r="CF133" s="4" t="s">
        <v>157</v>
      </c>
      <c r="CG133" s="4"/>
      <c r="CH133" s="4"/>
      <c r="CI133" s="4" t="s">
        <v>157</v>
      </c>
      <c r="CJ133" s="4"/>
      <c r="CK133" s="4" t="s">
        <v>157</v>
      </c>
      <c r="CL133" s="4">
        <v>260</v>
      </c>
      <c r="CM133" s="4" t="s">
        <v>160</v>
      </c>
      <c r="CN133" s="4" t="s">
        <v>161</v>
      </c>
      <c r="CO133" s="4"/>
      <c r="CP133" s="4"/>
      <c r="CQ133" s="4"/>
      <c r="CR133" s="4"/>
      <c r="CS133" s="4"/>
      <c r="CT133" s="4"/>
      <c r="CU133" s="4"/>
      <c r="CV133" s="4"/>
      <c r="CW133" s="3">
        <v>8.2500000000000004E-3</v>
      </c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 t="s">
        <v>162</v>
      </c>
      <c r="DL133" s="4"/>
      <c r="DM133" s="4"/>
      <c r="DN133" s="4"/>
      <c r="DO133" s="4"/>
      <c r="DP133" s="4"/>
      <c r="DQ133" s="4"/>
      <c r="DR133" s="4"/>
      <c r="DS133" s="4" t="s">
        <v>164</v>
      </c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3" t="s">
        <v>180</v>
      </c>
      <c r="EO133" s="4"/>
      <c r="EP133" s="4"/>
      <c r="EQ133" s="3" t="s">
        <v>180</v>
      </c>
      <c r="ER133" s="4" t="s">
        <v>164</v>
      </c>
      <c r="ES133" s="4" t="s">
        <v>165</v>
      </c>
      <c r="ET133" s="3">
        <f t="shared" si="52"/>
        <v>0</v>
      </c>
      <c r="EU133" s="4" t="s">
        <v>162</v>
      </c>
      <c r="EV133" s="4"/>
      <c r="EW133" s="4"/>
      <c r="EX133" s="4"/>
      <c r="EY133" s="4" t="s">
        <v>166</v>
      </c>
      <c r="EZ133" s="4"/>
      <c r="FA133" s="4"/>
      <c r="FB133" s="4"/>
      <c r="FC133" s="4"/>
      <c r="FD133" s="4"/>
      <c r="FE133" s="4"/>
      <c r="FF133" s="4"/>
      <c r="FG133" s="4"/>
      <c r="FH133" s="4"/>
      <c r="FI133" s="4" t="s">
        <v>181</v>
      </c>
      <c r="FJ133" s="4">
        <v>5.375</v>
      </c>
      <c r="FK133" s="4">
        <v>52.212499999999999</v>
      </c>
    </row>
    <row r="134" spans="1:167" x14ac:dyDescent="0.25">
      <c r="A134" s="13">
        <v>30091</v>
      </c>
      <c r="B134" s="13" t="s">
        <v>584</v>
      </c>
      <c r="C134" s="4" t="s">
        <v>584</v>
      </c>
      <c r="D134" s="4" t="s">
        <v>585</v>
      </c>
      <c r="E134" s="1" t="s">
        <v>830</v>
      </c>
      <c r="F134" s="1"/>
      <c r="G134" s="1"/>
      <c r="H134" s="1" t="s">
        <v>863</v>
      </c>
      <c r="I134" s="1"/>
      <c r="J134" s="9" t="s">
        <v>864</v>
      </c>
      <c r="K134" s="9" t="s">
        <v>865</v>
      </c>
      <c r="L134" s="10">
        <v>347934</v>
      </c>
      <c r="M134" s="10">
        <v>5004736</v>
      </c>
      <c r="N134" s="15" t="s">
        <v>831</v>
      </c>
      <c r="O134" s="15" t="s">
        <v>831</v>
      </c>
      <c r="P134" s="4">
        <v>290.83333299999998</v>
      </c>
      <c r="Q134" s="4">
        <v>8.75</v>
      </c>
      <c r="R134" s="3">
        <v>710.16666699999996</v>
      </c>
      <c r="S134" s="4">
        <v>0</v>
      </c>
      <c r="T134" s="4">
        <v>1.016667</v>
      </c>
      <c r="U134" s="4">
        <v>7.3333329999999997</v>
      </c>
      <c r="V134" s="4">
        <v>266.33333299999998</v>
      </c>
      <c r="W134" s="4"/>
      <c r="X134" s="4">
        <v>14.4</v>
      </c>
      <c r="Y134" s="4">
        <v>322.16666700000002</v>
      </c>
      <c r="Z134" s="4">
        <v>4.7499999999999999E-3</v>
      </c>
      <c r="AA134" s="3">
        <f t="shared" si="50"/>
        <v>6.107075E-3</v>
      </c>
      <c r="AB134" s="4">
        <v>0.31424999999999997</v>
      </c>
      <c r="AC134" s="4">
        <v>0.31</v>
      </c>
      <c r="AD134" s="3">
        <f t="shared" si="51"/>
        <v>1.3728660000000001</v>
      </c>
      <c r="AE134" s="4">
        <f>0.5*0.001</f>
        <v>5.0000000000000001E-4</v>
      </c>
      <c r="AF134" s="3">
        <f t="shared" si="45"/>
        <v>1.64285E-3</v>
      </c>
      <c r="AG134" s="4">
        <v>0.17324999999999999</v>
      </c>
      <c r="AH134" s="3">
        <v>1.375E-2</v>
      </c>
      <c r="AI134" s="4"/>
      <c r="AJ134" s="4">
        <v>0.48749999999999999</v>
      </c>
      <c r="AK134" s="3">
        <v>3.7749999999999999E-2</v>
      </c>
      <c r="AL134" s="4">
        <v>1.4550000000000001</v>
      </c>
      <c r="AM134" s="4" t="s">
        <v>219</v>
      </c>
      <c r="AN134" s="4" t="s">
        <v>155</v>
      </c>
      <c r="AO134" s="4">
        <v>3.15E-2</v>
      </c>
      <c r="AP134" s="4">
        <v>400.75</v>
      </c>
      <c r="AQ134" s="4">
        <v>116.333333</v>
      </c>
      <c r="AR134" s="4">
        <v>3.04</v>
      </c>
      <c r="AS134" s="3">
        <v>78.75</v>
      </c>
      <c r="AT134" s="4">
        <v>7.65</v>
      </c>
      <c r="AU134" s="4">
        <v>36.75</v>
      </c>
      <c r="AV134" s="4"/>
      <c r="AW134" s="3">
        <v>12.5</v>
      </c>
      <c r="AX134" s="4" t="s">
        <v>410</v>
      </c>
      <c r="AY134" s="4" t="s">
        <v>410</v>
      </c>
      <c r="AZ134" s="4" t="s">
        <v>500</v>
      </c>
      <c r="BA134" s="3">
        <v>0.82499999999999996</v>
      </c>
      <c r="BB134" s="4">
        <v>0.85</v>
      </c>
      <c r="BC134" s="4">
        <v>1.25</v>
      </c>
      <c r="BD134" s="4">
        <v>1.25</v>
      </c>
      <c r="BE134" s="4"/>
      <c r="BF134" s="4"/>
      <c r="BG134" s="4"/>
      <c r="BH134" s="4"/>
      <c r="BI134" s="4" t="s">
        <v>502</v>
      </c>
      <c r="BJ134" s="4" t="s">
        <v>219</v>
      </c>
      <c r="BK134" s="4"/>
      <c r="BL134" s="3">
        <f>0.5*0.02</f>
        <v>0.01</v>
      </c>
      <c r="BM134" s="4" t="s">
        <v>170</v>
      </c>
      <c r="BN134" s="4">
        <v>1.0249999999999999</v>
      </c>
      <c r="BO134" s="4">
        <v>1.2749999999999999</v>
      </c>
      <c r="BP134" s="4" t="s">
        <v>503</v>
      </c>
      <c r="BQ134" s="4" t="s">
        <v>503</v>
      </c>
      <c r="BR134" s="4" t="s">
        <v>504</v>
      </c>
      <c r="BS134" s="4" t="s">
        <v>504</v>
      </c>
      <c r="BT134" s="3">
        <f t="shared" ref="BT134:BT150" si="53">0.5*0.3</f>
        <v>0.15</v>
      </c>
      <c r="BU134" s="4" t="s">
        <v>216</v>
      </c>
      <c r="BV134" s="4"/>
      <c r="BW134" s="4">
        <v>0.71250000000000002</v>
      </c>
      <c r="BX134" s="4">
        <v>0.33500000000000002</v>
      </c>
      <c r="BY134" s="4"/>
      <c r="BZ134" s="4">
        <v>14.675000000000001</v>
      </c>
      <c r="CA134" s="4">
        <v>15.824999999999999</v>
      </c>
      <c r="CB134" s="3">
        <f t="shared" ref="CB134:CB141" si="54">0.5*0.015</f>
        <v>7.4999999999999997E-3</v>
      </c>
      <c r="CC134" s="4" t="s">
        <v>154</v>
      </c>
      <c r="CD134" s="4">
        <v>270</v>
      </c>
      <c r="CE134" s="4">
        <v>111.75</v>
      </c>
      <c r="CF134" s="4">
        <v>43.5</v>
      </c>
      <c r="CG134" s="4">
        <v>28.75</v>
      </c>
      <c r="CH134" s="4">
        <v>0.75</v>
      </c>
      <c r="CI134" s="4">
        <v>58.25</v>
      </c>
      <c r="CJ134" s="4"/>
      <c r="CK134" s="4">
        <v>141.75</v>
      </c>
      <c r="CL134" s="4">
        <v>83.333332999999996</v>
      </c>
      <c r="CM134" s="4" t="s">
        <v>159</v>
      </c>
      <c r="CN134" s="4" t="s">
        <v>507</v>
      </c>
      <c r="CO134" s="4"/>
      <c r="CP134" s="4"/>
      <c r="CQ134" s="4"/>
      <c r="CR134" s="4"/>
      <c r="CS134" s="4"/>
      <c r="CT134" s="4"/>
      <c r="CU134" s="4" t="s">
        <v>175</v>
      </c>
      <c r="CV134" s="4"/>
      <c r="CW134" s="4"/>
      <c r="CX134" s="4"/>
      <c r="CY134" s="4"/>
      <c r="CZ134" s="4" t="s">
        <v>216</v>
      </c>
      <c r="DA134" s="4" t="s">
        <v>350</v>
      </c>
      <c r="DB134" s="4" t="s">
        <v>508</v>
      </c>
      <c r="DC134" s="4" t="s">
        <v>350</v>
      </c>
      <c r="DD134" s="4" t="s">
        <v>509</v>
      </c>
      <c r="DE134" s="4" t="s">
        <v>507</v>
      </c>
      <c r="DF134" s="4" t="s">
        <v>507</v>
      </c>
      <c r="DG134" s="4" t="s">
        <v>507</v>
      </c>
      <c r="DH134" s="4"/>
      <c r="DI134" s="4" t="s">
        <v>507</v>
      </c>
      <c r="DJ134" s="4"/>
      <c r="DK134" s="4" t="s">
        <v>507</v>
      </c>
      <c r="DL134" s="4"/>
      <c r="DM134" s="4"/>
      <c r="DN134" s="4"/>
      <c r="DO134" s="4" t="s">
        <v>175</v>
      </c>
      <c r="DP134" s="4"/>
      <c r="DQ134" s="4"/>
      <c r="DR134" s="4"/>
      <c r="DS134" s="4" t="s">
        <v>315</v>
      </c>
      <c r="DT134" s="4"/>
      <c r="DU134" s="3" t="s">
        <v>508</v>
      </c>
      <c r="DV134" s="3" t="s">
        <v>508</v>
      </c>
      <c r="DW134" s="4" t="s">
        <v>407</v>
      </c>
      <c r="DX134" s="4"/>
      <c r="DY134" s="4"/>
      <c r="DZ134" s="4"/>
      <c r="EA134" s="4"/>
      <c r="EB134" s="4"/>
      <c r="EC134" s="4"/>
      <c r="ED134" s="4"/>
      <c r="EE134" s="3" t="s">
        <v>156</v>
      </c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 t="s">
        <v>159</v>
      </c>
      <c r="ES134" s="4" t="s">
        <v>159</v>
      </c>
      <c r="ET134" s="3">
        <f t="shared" si="52"/>
        <v>0</v>
      </c>
      <c r="EU134" s="4" t="s">
        <v>159</v>
      </c>
      <c r="EV134" s="4"/>
      <c r="EW134" s="4"/>
      <c r="EX134" s="4"/>
      <c r="EY134" s="4" t="s">
        <v>507</v>
      </c>
      <c r="EZ134" s="4"/>
      <c r="FA134" s="4" t="s">
        <v>175</v>
      </c>
      <c r="FB134" s="4"/>
      <c r="FC134" s="4"/>
      <c r="FD134" s="4"/>
      <c r="FE134" s="4"/>
      <c r="FF134" s="4"/>
      <c r="FG134" s="4"/>
      <c r="FH134" s="4"/>
      <c r="FI134" s="4">
        <v>1.525833</v>
      </c>
      <c r="FJ134" s="4">
        <v>7.6333330000000004</v>
      </c>
      <c r="FK134" s="4">
        <v>74.246667000000002</v>
      </c>
    </row>
    <row r="135" spans="1:167" x14ac:dyDescent="0.25">
      <c r="A135" s="13">
        <v>30092</v>
      </c>
      <c r="B135" s="13" t="s">
        <v>586</v>
      </c>
      <c r="C135" s="4" t="s">
        <v>587</v>
      </c>
      <c r="D135" s="4"/>
      <c r="E135" s="1" t="s">
        <v>830</v>
      </c>
      <c r="F135" s="1"/>
      <c r="G135" s="1"/>
      <c r="H135" s="1" t="s">
        <v>863</v>
      </c>
      <c r="I135" s="1"/>
      <c r="J135" s="9" t="s">
        <v>864</v>
      </c>
      <c r="K135" s="9" t="s">
        <v>865</v>
      </c>
      <c r="L135" s="10">
        <v>358606</v>
      </c>
      <c r="M135" s="10">
        <v>4985579</v>
      </c>
      <c r="N135" s="15" t="s">
        <v>831</v>
      </c>
      <c r="O135" s="15"/>
      <c r="P135" s="4">
        <v>154.75</v>
      </c>
      <c r="Q135" s="4" t="s">
        <v>215</v>
      </c>
      <c r="R135" s="3">
        <v>768.25</v>
      </c>
      <c r="S135" s="4">
        <v>0</v>
      </c>
      <c r="T135" s="4">
        <v>0.64500000000000002</v>
      </c>
      <c r="U135" s="4">
        <v>7.65</v>
      </c>
      <c r="V135" s="4">
        <v>248</v>
      </c>
      <c r="W135" s="4"/>
      <c r="X135" s="4">
        <v>13.7</v>
      </c>
      <c r="Y135" s="4">
        <v>217.75</v>
      </c>
      <c r="Z135" s="4">
        <v>5.1250000000000002E-3</v>
      </c>
      <c r="AA135" s="3">
        <f t="shared" si="50"/>
        <v>6.5892125000000003E-3</v>
      </c>
      <c r="AB135" s="4">
        <v>0.57599999999999996</v>
      </c>
      <c r="AC135" s="4">
        <v>0.56999999999999995</v>
      </c>
      <c r="AD135" s="3">
        <f t="shared" si="51"/>
        <v>2.524302</v>
      </c>
      <c r="AE135" s="4">
        <v>1.6249999999999999E-3</v>
      </c>
      <c r="AF135" s="3">
        <f t="shared" si="45"/>
        <v>5.3392624999999997E-3</v>
      </c>
      <c r="AG135" s="4">
        <v>9.6500000000000002E-2</v>
      </c>
      <c r="AH135" s="3">
        <f>0.5*0.003</f>
        <v>1.5E-3</v>
      </c>
      <c r="AI135" s="4"/>
      <c r="AJ135" s="4">
        <v>0.67249999999999999</v>
      </c>
      <c r="AK135" s="3">
        <v>2.4500000000000001E-2</v>
      </c>
      <c r="AL135" s="4" t="s">
        <v>181</v>
      </c>
      <c r="AM135" s="4"/>
      <c r="AN135" s="4" t="s">
        <v>155</v>
      </c>
      <c r="AO135" s="4">
        <v>4.0750000000000001E-2</v>
      </c>
      <c r="AP135" s="4">
        <v>189.25</v>
      </c>
      <c r="AQ135" s="4">
        <v>69.25</v>
      </c>
      <c r="AR135" s="4">
        <v>2.0750000000000002</v>
      </c>
      <c r="AS135" s="3">
        <v>174.25</v>
      </c>
      <c r="AT135" s="4">
        <v>10.824999999999999</v>
      </c>
      <c r="AU135" s="4">
        <v>91</v>
      </c>
      <c r="AV135" s="4"/>
      <c r="AW135" s="3">
        <v>22.75</v>
      </c>
      <c r="AX135" s="4"/>
      <c r="AY135" s="4"/>
      <c r="AZ135" s="4"/>
      <c r="BA135" s="3">
        <v>1.4750000000000001</v>
      </c>
      <c r="BB135" s="4"/>
      <c r="BC135" s="4">
        <v>0.65</v>
      </c>
      <c r="BD135" s="4"/>
      <c r="BE135" s="4"/>
      <c r="BF135" s="4"/>
      <c r="BG135" s="4"/>
      <c r="BH135" s="4"/>
      <c r="BI135" s="4"/>
      <c r="BJ135" s="4" t="s">
        <v>219</v>
      </c>
      <c r="BK135" s="4"/>
      <c r="BL135" s="3">
        <f>0.5*0.02</f>
        <v>0.01</v>
      </c>
      <c r="BM135" s="4"/>
      <c r="BN135" s="4">
        <v>0.9</v>
      </c>
      <c r="BO135" s="4"/>
      <c r="BP135" s="4" t="s">
        <v>503</v>
      </c>
      <c r="BQ135" s="4"/>
      <c r="BR135" s="4" t="s">
        <v>504</v>
      </c>
      <c r="BS135" s="4"/>
      <c r="BT135" s="3">
        <f t="shared" si="53"/>
        <v>0.15</v>
      </c>
      <c r="BU135" s="4"/>
      <c r="BV135" s="4"/>
      <c r="BW135" s="4"/>
      <c r="BX135" s="4"/>
      <c r="BY135" s="4"/>
      <c r="BZ135" s="4">
        <v>10.25</v>
      </c>
      <c r="CA135" s="4"/>
      <c r="CB135" s="3">
        <f t="shared" si="54"/>
        <v>7.4999999999999997E-3</v>
      </c>
      <c r="CC135" s="4"/>
      <c r="CD135" s="4">
        <v>325.25</v>
      </c>
      <c r="CE135" s="4">
        <v>249.25</v>
      </c>
      <c r="CF135" s="4">
        <v>0</v>
      </c>
      <c r="CG135" s="4"/>
      <c r="CH135" s="4"/>
      <c r="CI135" s="4">
        <v>0</v>
      </c>
      <c r="CJ135" s="4"/>
      <c r="CK135" s="4">
        <v>2.5</v>
      </c>
      <c r="CL135" s="4">
        <v>212.5</v>
      </c>
      <c r="CM135" s="4" t="s">
        <v>159</v>
      </c>
      <c r="CN135" s="4" t="s">
        <v>507</v>
      </c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 t="s">
        <v>507</v>
      </c>
      <c r="DL135" s="4"/>
      <c r="DM135" s="4"/>
      <c r="DN135" s="4"/>
      <c r="DO135" s="4"/>
      <c r="DP135" s="4"/>
      <c r="DQ135" s="4"/>
      <c r="DR135" s="4"/>
      <c r="DS135" s="4" t="s">
        <v>315</v>
      </c>
      <c r="DT135" s="4"/>
      <c r="DU135" s="3" t="s">
        <v>508</v>
      </c>
      <c r="DV135" s="3" t="s">
        <v>508</v>
      </c>
      <c r="DW135" s="4"/>
      <c r="DX135" s="4"/>
      <c r="DY135" s="4"/>
      <c r="DZ135" s="4"/>
      <c r="EA135" s="4"/>
      <c r="EB135" s="4"/>
      <c r="EC135" s="4"/>
      <c r="ED135" s="4"/>
      <c r="EE135" s="3" t="s">
        <v>156</v>
      </c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 t="s">
        <v>159</v>
      </c>
      <c r="ES135" s="4" t="s">
        <v>159</v>
      </c>
      <c r="ET135" s="3">
        <f t="shared" si="52"/>
        <v>0</v>
      </c>
      <c r="EU135" s="4" t="s">
        <v>159</v>
      </c>
      <c r="EV135" s="4"/>
      <c r="EW135" s="4"/>
      <c r="EX135" s="4"/>
      <c r="EY135" s="4" t="s">
        <v>507</v>
      </c>
      <c r="EZ135" s="4"/>
      <c r="FA135" s="4"/>
      <c r="FB135" s="4"/>
      <c r="FC135" s="4"/>
      <c r="FD135" s="4"/>
      <c r="FE135" s="4"/>
      <c r="FF135" s="4"/>
      <c r="FG135" s="4"/>
      <c r="FH135" s="4"/>
      <c r="FI135" s="4">
        <v>0.25874999999999998</v>
      </c>
      <c r="FJ135" s="4">
        <v>10.324999999999999</v>
      </c>
      <c r="FK135" s="4">
        <v>99.727500000000006</v>
      </c>
    </row>
    <row r="136" spans="1:167" x14ac:dyDescent="0.25">
      <c r="A136" s="13">
        <v>30093</v>
      </c>
      <c r="B136" s="13" t="s">
        <v>632</v>
      </c>
      <c r="C136" s="4" t="s">
        <v>633</v>
      </c>
      <c r="D136" s="4"/>
      <c r="E136" s="1" t="s">
        <v>830</v>
      </c>
      <c r="F136" s="1"/>
      <c r="G136" s="1"/>
      <c r="H136" s="1" t="s">
        <v>863</v>
      </c>
      <c r="I136" s="1"/>
      <c r="J136" s="9" t="s">
        <v>864</v>
      </c>
      <c r="K136" s="9" t="s">
        <v>865</v>
      </c>
      <c r="L136" s="10">
        <v>358903.72</v>
      </c>
      <c r="M136" s="10">
        <v>4965125.8</v>
      </c>
      <c r="N136" s="15" t="s">
        <v>831</v>
      </c>
      <c r="O136" s="15" t="s">
        <v>831</v>
      </c>
      <c r="P136" s="4">
        <v>328.66666700000002</v>
      </c>
      <c r="Q136" s="4" t="s">
        <v>215</v>
      </c>
      <c r="R136" s="3">
        <v>2203.5</v>
      </c>
      <c r="S136" s="4">
        <v>0</v>
      </c>
      <c r="T136" s="4">
        <v>1.276667</v>
      </c>
      <c r="U136" s="4">
        <v>6.9666670000000002</v>
      </c>
      <c r="V136" s="4">
        <v>340.66666700000002</v>
      </c>
      <c r="W136" s="4"/>
      <c r="X136" s="4">
        <v>17.7</v>
      </c>
      <c r="Y136" s="4">
        <v>576.5</v>
      </c>
      <c r="Z136" s="4">
        <v>5.1250000000000002E-3</v>
      </c>
      <c r="AA136" s="3">
        <f t="shared" si="50"/>
        <v>6.5892125000000003E-3</v>
      </c>
      <c r="AB136" s="4">
        <v>0.83</v>
      </c>
      <c r="AC136" s="4">
        <v>0.82499999999999996</v>
      </c>
      <c r="AD136" s="3">
        <f t="shared" si="51"/>
        <v>3.6535950000000001</v>
      </c>
      <c r="AE136" s="4">
        <f>0.5*0.001</f>
        <v>5.0000000000000001E-4</v>
      </c>
      <c r="AF136" s="3">
        <f t="shared" si="45"/>
        <v>1.64285E-3</v>
      </c>
      <c r="AG136" s="4">
        <v>0.1225</v>
      </c>
      <c r="AH136" s="3">
        <v>4.875E-3</v>
      </c>
      <c r="AI136" s="4"/>
      <c r="AJ136" s="4">
        <v>0.95250000000000001</v>
      </c>
      <c r="AK136" s="3">
        <v>1.4E-2</v>
      </c>
      <c r="AL136" s="4" t="s">
        <v>181</v>
      </c>
      <c r="AM136" s="4"/>
      <c r="AN136" s="4" t="s">
        <v>155</v>
      </c>
      <c r="AO136" s="4">
        <v>6.3167000000000001E-2</v>
      </c>
      <c r="AP136" s="4">
        <v>395.25</v>
      </c>
      <c r="AQ136" s="4">
        <v>172.5</v>
      </c>
      <c r="AR136" s="4">
        <v>8.0500000000000007</v>
      </c>
      <c r="AS136" s="3">
        <v>573.66666699999996</v>
      </c>
      <c r="AT136" s="4">
        <v>35.333333000000003</v>
      </c>
      <c r="AU136" s="4">
        <v>332</v>
      </c>
      <c r="AV136" s="4"/>
      <c r="AW136" s="3">
        <v>100.833333</v>
      </c>
      <c r="AX136" s="4"/>
      <c r="AY136" s="4"/>
      <c r="AZ136" s="4"/>
      <c r="BA136" s="3">
        <v>4.5</v>
      </c>
      <c r="BB136" s="4"/>
      <c r="BC136" s="4">
        <v>1.3</v>
      </c>
      <c r="BD136" s="4"/>
      <c r="BE136" s="4"/>
      <c r="BF136" s="4"/>
      <c r="BG136" s="4"/>
      <c r="BH136" s="4"/>
      <c r="BI136" s="4"/>
      <c r="BJ136" s="4" t="s">
        <v>219</v>
      </c>
      <c r="BK136" s="4"/>
      <c r="BL136" s="3">
        <v>2.75E-2</v>
      </c>
      <c r="BM136" s="4"/>
      <c r="BN136" s="4">
        <v>0.72499999999999998</v>
      </c>
      <c r="BO136" s="4"/>
      <c r="BP136" s="4" t="s">
        <v>503</v>
      </c>
      <c r="BQ136" s="4"/>
      <c r="BR136" s="4">
        <v>0.875</v>
      </c>
      <c r="BS136" s="4"/>
      <c r="BT136" s="3">
        <f t="shared" si="53"/>
        <v>0.15</v>
      </c>
      <c r="BU136" s="4"/>
      <c r="BV136" s="4"/>
      <c r="BW136" s="4"/>
      <c r="BX136" s="4"/>
      <c r="BY136" s="4"/>
      <c r="BZ136" s="4" t="s">
        <v>169</v>
      </c>
      <c r="CA136" s="4"/>
      <c r="CB136" s="3">
        <f t="shared" si="54"/>
        <v>7.4999999999999997E-3</v>
      </c>
      <c r="CC136" s="4"/>
      <c r="CD136" s="4">
        <v>507.5</v>
      </c>
      <c r="CE136" s="4">
        <v>105</v>
      </c>
      <c r="CF136" s="4">
        <v>8.75</v>
      </c>
      <c r="CG136" s="4"/>
      <c r="CH136" s="4">
        <v>0</v>
      </c>
      <c r="CI136" s="4">
        <v>5.5</v>
      </c>
      <c r="CJ136" s="4"/>
      <c r="CK136" s="4">
        <v>35.25</v>
      </c>
      <c r="CL136" s="4">
        <v>50</v>
      </c>
      <c r="CM136" s="4" t="s">
        <v>159</v>
      </c>
      <c r="CN136" s="4" t="s">
        <v>507</v>
      </c>
      <c r="CO136" s="3" t="s">
        <v>163</v>
      </c>
      <c r="CP136" s="3" t="s">
        <v>163</v>
      </c>
      <c r="CQ136" s="3" t="s">
        <v>163</v>
      </c>
      <c r="CR136" s="3" t="s">
        <v>163</v>
      </c>
      <c r="CS136" s="4"/>
      <c r="CT136" s="4"/>
      <c r="CU136" s="4"/>
      <c r="CV136" s="3" t="s">
        <v>508</v>
      </c>
      <c r="CW136" s="3" t="s">
        <v>170</v>
      </c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3">
        <v>0</v>
      </c>
      <c r="DI136" s="4"/>
      <c r="DJ136" s="3" t="s">
        <v>163</v>
      </c>
      <c r="DK136" s="4" t="s">
        <v>507</v>
      </c>
      <c r="DL136" s="4"/>
      <c r="DM136" s="4"/>
      <c r="DN136" s="3" t="s">
        <v>163</v>
      </c>
      <c r="DO136" s="4"/>
      <c r="DP136" s="4"/>
      <c r="DQ136" s="4"/>
      <c r="DR136" s="3" t="s">
        <v>163</v>
      </c>
      <c r="DS136" s="4" t="s">
        <v>315</v>
      </c>
      <c r="DT136" s="3">
        <v>0</v>
      </c>
      <c r="DU136" s="3" t="s">
        <v>508</v>
      </c>
      <c r="DV136" s="3" t="s">
        <v>508</v>
      </c>
      <c r="DW136" s="4"/>
      <c r="DX136" s="3" t="s">
        <v>163</v>
      </c>
      <c r="DY136" s="4"/>
      <c r="DZ136" s="4"/>
      <c r="EA136" s="4"/>
      <c r="EB136" s="4"/>
      <c r="EC136" s="4"/>
      <c r="ED136" s="4"/>
      <c r="EE136" s="3" t="s">
        <v>156</v>
      </c>
      <c r="EF136" s="4"/>
      <c r="EG136" s="4"/>
      <c r="EH136" s="4"/>
      <c r="EI136" s="4"/>
      <c r="EJ136" s="4"/>
      <c r="EK136" s="4"/>
      <c r="EL136" s="4"/>
      <c r="EM136" s="4"/>
      <c r="EN136" s="3" t="s">
        <v>170</v>
      </c>
      <c r="EO136" s="4"/>
      <c r="EP136" s="4"/>
      <c r="EQ136" s="3" t="s">
        <v>170</v>
      </c>
      <c r="ER136" s="4" t="s">
        <v>159</v>
      </c>
      <c r="ES136" s="4" t="s">
        <v>159</v>
      </c>
      <c r="ET136" s="3">
        <f t="shared" si="52"/>
        <v>0</v>
      </c>
      <c r="EU136" s="4" t="s">
        <v>159</v>
      </c>
      <c r="EV136" s="4"/>
      <c r="EW136" s="4"/>
      <c r="EX136" s="4"/>
      <c r="EY136" s="4" t="s">
        <v>507</v>
      </c>
      <c r="EZ136" s="4"/>
      <c r="FA136" s="4"/>
      <c r="FB136" s="3" t="s">
        <v>508</v>
      </c>
      <c r="FC136" s="3" t="s">
        <v>163</v>
      </c>
      <c r="FD136" s="3" t="s">
        <v>508</v>
      </c>
      <c r="FE136" s="3" t="s">
        <v>508</v>
      </c>
      <c r="FF136" s="3" t="s">
        <v>508</v>
      </c>
      <c r="FG136" s="3" t="s">
        <v>508</v>
      </c>
      <c r="FH136" s="4"/>
      <c r="FI136" s="4">
        <v>0.65500000000000003</v>
      </c>
      <c r="FJ136" s="4">
        <v>8.4</v>
      </c>
      <c r="FK136" s="4">
        <v>88.28</v>
      </c>
    </row>
    <row r="137" spans="1:167" x14ac:dyDescent="0.25">
      <c r="A137" s="13">
        <v>30139</v>
      </c>
      <c r="B137" s="13" t="s">
        <v>588</v>
      </c>
      <c r="C137" s="4" t="s">
        <v>589</v>
      </c>
      <c r="D137" s="4"/>
      <c r="E137" s="1" t="s">
        <v>830</v>
      </c>
      <c r="F137" s="1"/>
      <c r="G137" s="1"/>
      <c r="H137" s="1" t="s">
        <v>863</v>
      </c>
      <c r="I137" s="1"/>
      <c r="J137" s="9" t="s">
        <v>866</v>
      </c>
      <c r="K137" s="9" t="s">
        <v>865</v>
      </c>
      <c r="L137" s="10">
        <v>345666</v>
      </c>
      <c r="M137" s="10">
        <v>5020583</v>
      </c>
      <c r="N137" s="15" t="s">
        <v>831</v>
      </c>
      <c r="O137" s="15"/>
      <c r="P137" s="4">
        <v>148.75</v>
      </c>
      <c r="Q137" s="4" t="s">
        <v>215</v>
      </c>
      <c r="R137" s="3">
        <v>647</v>
      </c>
      <c r="S137" s="4">
        <v>0</v>
      </c>
      <c r="T137" s="4">
        <v>1.55</v>
      </c>
      <c r="U137" s="4">
        <v>7.5250000000000004</v>
      </c>
      <c r="V137" s="4">
        <v>308.5</v>
      </c>
      <c r="W137" s="4"/>
      <c r="X137" s="4">
        <v>10</v>
      </c>
      <c r="Y137" s="4">
        <v>193.5</v>
      </c>
      <c r="Z137" s="4">
        <v>5.7499999999999999E-3</v>
      </c>
      <c r="AA137" s="3">
        <f t="shared" si="50"/>
        <v>7.3927749999999999E-3</v>
      </c>
      <c r="AB137" s="4">
        <v>0.73350000000000004</v>
      </c>
      <c r="AC137" s="4">
        <v>0.72750000000000004</v>
      </c>
      <c r="AD137" s="3">
        <f t="shared" si="51"/>
        <v>3.2218065000000005</v>
      </c>
      <c r="AE137" s="4">
        <f>0.5*0.001</f>
        <v>5.0000000000000001E-4</v>
      </c>
      <c r="AF137" s="3">
        <f t="shared" si="45"/>
        <v>1.64285E-3</v>
      </c>
      <c r="AG137" s="4">
        <v>9.7500000000000003E-2</v>
      </c>
      <c r="AH137" s="3">
        <v>3.375E-3</v>
      </c>
      <c r="AI137" s="4"/>
      <c r="AJ137" s="4">
        <v>0.83</v>
      </c>
      <c r="AK137" s="3">
        <v>1.6250000000000001E-2</v>
      </c>
      <c r="AL137" s="4">
        <v>0.62250000000000005</v>
      </c>
      <c r="AM137" s="4"/>
      <c r="AN137" s="4" t="s">
        <v>155</v>
      </c>
      <c r="AO137" s="4">
        <v>2.725E-2</v>
      </c>
      <c r="AP137" s="4">
        <v>181.5</v>
      </c>
      <c r="AQ137" s="4">
        <v>59.5</v>
      </c>
      <c r="AR137" s="4">
        <v>2.04</v>
      </c>
      <c r="AS137" s="3">
        <v>123.5</v>
      </c>
      <c r="AT137" s="4">
        <v>10.875</v>
      </c>
      <c r="AU137" s="4">
        <v>69</v>
      </c>
      <c r="AV137" s="4"/>
      <c r="AW137" s="3">
        <v>17.649999999999999</v>
      </c>
      <c r="AX137" s="4"/>
      <c r="AY137" s="4"/>
      <c r="AZ137" s="4"/>
      <c r="BA137" s="3">
        <v>1.4750000000000001</v>
      </c>
      <c r="BB137" s="4"/>
      <c r="BC137" s="4">
        <v>0.65</v>
      </c>
      <c r="BD137" s="4"/>
      <c r="BE137" s="4"/>
      <c r="BF137" s="4"/>
      <c r="BG137" s="4"/>
      <c r="BH137" s="4"/>
      <c r="BI137" s="4"/>
      <c r="BJ137" s="4" t="s">
        <v>219</v>
      </c>
      <c r="BK137" s="4"/>
      <c r="BL137" s="3">
        <f>0.5*0.02</f>
        <v>0.01</v>
      </c>
      <c r="BM137" s="4"/>
      <c r="BN137" s="4">
        <v>0.55000000000000004</v>
      </c>
      <c r="BO137" s="4"/>
      <c r="BP137" s="4" t="s">
        <v>503</v>
      </c>
      <c r="BQ137" s="4"/>
      <c r="BR137" s="4" t="s">
        <v>504</v>
      </c>
      <c r="BS137" s="4"/>
      <c r="BT137" s="3">
        <f t="shared" si="53"/>
        <v>0.15</v>
      </c>
      <c r="BU137" s="4"/>
      <c r="BV137" s="4"/>
      <c r="BW137" s="4"/>
      <c r="BX137" s="4"/>
      <c r="BY137" s="4"/>
      <c r="BZ137" s="4" t="s">
        <v>169</v>
      </c>
      <c r="CA137" s="4"/>
      <c r="CB137" s="3">
        <f t="shared" si="54"/>
        <v>7.4999999999999997E-3</v>
      </c>
      <c r="CC137" s="4"/>
      <c r="CD137" s="4">
        <v>212.5</v>
      </c>
      <c r="CE137" s="4">
        <v>187.75</v>
      </c>
      <c r="CF137" s="4">
        <v>28</v>
      </c>
      <c r="CG137" s="4"/>
      <c r="CH137" s="4"/>
      <c r="CI137" s="4">
        <v>29.5</v>
      </c>
      <c r="CJ137" s="4"/>
      <c r="CK137" s="4">
        <v>127</v>
      </c>
      <c r="CL137" s="4">
        <v>200</v>
      </c>
      <c r="CM137" s="4" t="s">
        <v>159</v>
      </c>
      <c r="CN137" s="4" t="s">
        <v>507</v>
      </c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 t="s">
        <v>507</v>
      </c>
      <c r="DL137" s="4"/>
      <c r="DM137" s="4"/>
      <c r="DN137" s="4"/>
      <c r="DO137" s="4"/>
      <c r="DP137" s="4"/>
      <c r="DQ137" s="4"/>
      <c r="DR137" s="4"/>
      <c r="DS137" s="4" t="s">
        <v>315</v>
      </c>
      <c r="DT137" s="4"/>
      <c r="DU137" s="3" t="s">
        <v>508</v>
      </c>
      <c r="DV137" s="3" t="s">
        <v>508</v>
      </c>
      <c r="DW137" s="4"/>
      <c r="DX137" s="4"/>
      <c r="DY137" s="4"/>
      <c r="DZ137" s="4"/>
      <c r="EA137" s="4"/>
      <c r="EB137" s="4"/>
      <c r="EC137" s="4"/>
      <c r="ED137" s="4"/>
      <c r="EE137" s="3" t="s">
        <v>156</v>
      </c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 t="s">
        <v>159</v>
      </c>
      <c r="ES137" s="4" t="s">
        <v>159</v>
      </c>
      <c r="ET137" s="3">
        <f t="shared" si="52"/>
        <v>0</v>
      </c>
      <c r="EU137" s="4" t="s">
        <v>159</v>
      </c>
      <c r="EV137" s="4"/>
      <c r="EW137" s="4"/>
      <c r="EX137" s="4"/>
      <c r="EY137" s="4" t="s">
        <v>507</v>
      </c>
      <c r="EZ137" s="4"/>
      <c r="FA137" s="4"/>
      <c r="FB137" s="4"/>
      <c r="FC137" s="4"/>
      <c r="FD137" s="4"/>
      <c r="FE137" s="4"/>
      <c r="FF137" s="4"/>
      <c r="FG137" s="4"/>
      <c r="FH137" s="4"/>
      <c r="FI137" s="4">
        <v>0.55000000000000004</v>
      </c>
      <c r="FJ137" s="4">
        <v>11.175000000000001</v>
      </c>
      <c r="FK137" s="4">
        <v>99.05</v>
      </c>
    </row>
    <row r="138" spans="1:167" x14ac:dyDescent="0.25">
      <c r="A138" s="13">
        <v>30201</v>
      </c>
      <c r="B138" s="13" t="s">
        <v>583</v>
      </c>
      <c r="C138" s="4" t="s">
        <v>583</v>
      </c>
      <c r="D138" s="4"/>
      <c r="E138" s="1" t="s">
        <v>836</v>
      </c>
      <c r="F138" s="1"/>
      <c r="G138" s="1"/>
      <c r="H138" s="1" t="s">
        <v>863</v>
      </c>
      <c r="I138" s="1"/>
      <c r="J138" s="9" t="s">
        <v>837</v>
      </c>
      <c r="K138" s="9" t="s">
        <v>865</v>
      </c>
      <c r="L138" s="10">
        <v>387143.25</v>
      </c>
      <c r="M138" s="10">
        <v>5023882.96</v>
      </c>
      <c r="N138" s="15" t="s">
        <v>831</v>
      </c>
      <c r="O138" s="15"/>
      <c r="P138" s="4">
        <v>163</v>
      </c>
      <c r="Q138" s="4" t="s">
        <v>215</v>
      </c>
      <c r="R138" s="3">
        <v>278.75</v>
      </c>
      <c r="S138" s="4">
        <v>0</v>
      </c>
      <c r="T138" s="4">
        <v>1.5</v>
      </c>
      <c r="U138" s="4">
        <v>8.1999999999999993</v>
      </c>
      <c r="V138" s="4">
        <v>223.5</v>
      </c>
      <c r="W138" s="4"/>
      <c r="X138" s="4">
        <v>8.4499999999999993</v>
      </c>
      <c r="Y138" s="4">
        <v>171.5</v>
      </c>
      <c r="Z138" s="4">
        <v>6.0000000000000001E-3</v>
      </c>
      <c r="AA138" s="3">
        <f t="shared" si="50"/>
        <v>7.7142000000000009E-3</v>
      </c>
      <c r="AB138" s="4">
        <v>0.73875000000000002</v>
      </c>
      <c r="AC138" s="4">
        <v>0.73250000000000004</v>
      </c>
      <c r="AD138" s="3">
        <f t="shared" si="51"/>
        <v>3.2439495000000003</v>
      </c>
      <c r="AE138" s="4">
        <f>0.5*0.001</f>
        <v>5.0000000000000001E-4</v>
      </c>
      <c r="AF138" s="3">
        <f t="shared" si="45"/>
        <v>1.64285E-3</v>
      </c>
      <c r="AG138" s="4">
        <v>9.9750000000000005E-2</v>
      </c>
      <c r="AH138" s="3">
        <f>0.5*0.003</f>
        <v>1.5E-3</v>
      </c>
      <c r="AI138" s="4"/>
      <c r="AJ138" s="4">
        <v>0.83499999999999996</v>
      </c>
      <c r="AK138" s="3">
        <v>1.375E-2</v>
      </c>
      <c r="AL138" s="4">
        <v>1.1200000000000001</v>
      </c>
      <c r="AM138" s="4" t="s">
        <v>219</v>
      </c>
      <c r="AN138" s="4" t="s">
        <v>155</v>
      </c>
      <c r="AO138" s="4">
        <v>2.8250000000000001E-2</v>
      </c>
      <c r="AP138" s="4">
        <v>198.75</v>
      </c>
      <c r="AQ138" s="4">
        <v>54.5</v>
      </c>
      <c r="AR138" s="4">
        <v>0.1875</v>
      </c>
      <c r="AS138" s="3">
        <v>1.425</v>
      </c>
      <c r="AT138" s="4">
        <v>8.5500000000000007</v>
      </c>
      <c r="AU138" s="4">
        <v>0.73</v>
      </c>
      <c r="AV138" s="4"/>
      <c r="AW138" s="3">
        <v>3.65</v>
      </c>
      <c r="AX138" s="4">
        <v>20.5</v>
      </c>
      <c r="AY138" s="4">
        <v>24.25</v>
      </c>
      <c r="AZ138" s="4" t="s">
        <v>500</v>
      </c>
      <c r="BA138" s="3">
        <f>0.5*0.4</f>
        <v>0.2</v>
      </c>
      <c r="BB138" s="4" t="s">
        <v>501</v>
      </c>
      <c r="BC138" s="4">
        <v>0.35</v>
      </c>
      <c r="BD138" s="4">
        <v>0.375</v>
      </c>
      <c r="BE138" s="4"/>
      <c r="BF138" s="4"/>
      <c r="BG138" s="4"/>
      <c r="BH138" s="4"/>
      <c r="BI138" s="4" t="s">
        <v>502</v>
      </c>
      <c r="BJ138" s="4" t="s">
        <v>219</v>
      </c>
      <c r="BK138" s="4"/>
      <c r="BL138" s="3">
        <f>0.5*0.02</f>
        <v>0.01</v>
      </c>
      <c r="BM138" s="4" t="s">
        <v>170</v>
      </c>
      <c r="BN138" s="4" t="s">
        <v>501</v>
      </c>
      <c r="BO138" s="4" t="s">
        <v>501</v>
      </c>
      <c r="BP138" s="4" t="s">
        <v>503</v>
      </c>
      <c r="BQ138" s="4" t="s">
        <v>503</v>
      </c>
      <c r="BR138" s="4" t="s">
        <v>504</v>
      </c>
      <c r="BS138" s="4" t="s">
        <v>504</v>
      </c>
      <c r="BT138" s="3">
        <f t="shared" si="53"/>
        <v>0.15</v>
      </c>
      <c r="BU138" s="4" t="s">
        <v>216</v>
      </c>
      <c r="BV138" s="4"/>
      <c r="BW138" s="4" t="s">
        <v>181</v>
      </c>
      <c r="BX138" s="4">
        <v>0.3125</v>
      </c>
      <c r="BY138" s="4"/>
      <c r="BZ138" s="4">
        <v>10.35</v>
      </c>
      <c r="CA138" s="4">
        <v>13.925000000000001</v>
      </c>
      <c r="CB138" s="3">
        <f t="shared" si="54"/>
        <v>7.4999999999999997E-3</v>
      </c>
      <c r="CC138" s="4" t="s">
        <v>154</v>
      </c>
      <c r="CD138" s="4">
        <v>580</v>
      </c>
      <c r="CE138" s="4">
        <v>188.25</v>
      </c>
      <c r="CF138" s="4">
        <v>14.5</v>
      </c>
      <c r="CG138" s="4">
        <v>6.75</v>
      </c>
      <c r="CH138" s="4"/>
      <c r="CI138" s="4">
        <v>17.75</v>
      </c>
      <c r="CJ138" s="4">
        <v>5</v>
      </c>
      <c r="CK138" s="4">
        <v>32</v>
      </c>
      <c r="CL138" s="4">
        <v>175</v>
      </c>
      <c r="CM138" s="4" t="s">
        <v>159</v>
      </c>
      <c r="CN138" s="4" t="s">
        <v>507</v>
      </c>
      <c r="CO138" s="4"/>
      <c r="CP138" s="4"/>
      <c r="CQ138" s="4"/>
      <c r="CR138" s="4"/>
      <c r="CS138" s="4"/>
      <c r="CT138" s="4"/>
      <c r="CU138" s="4" t="s">
        <v>175</v>
      </c>
      <c r="CV138" s="4"/>
      <c r="CW138" s="4"/>
      <c r="CX138" s="4"/>
      <c r="CY138" s="4"/>
      <c r="CZ138" s="4" t="s">
        <v>216</v>
      </c>
      <c r="DA138" s="4" t="s">
        <v>350</v>
      </c>
      <c r="DB138" s="4" t="s">
        <v>508</v>
      </c>
      <c r="DC138" s="4" t="s">
        <v>350</v>
      </c>
      <c r="DD138" s="4" t="s">
        <v>509</v>
      </c>
      <c r="DE138" s="4" t="s">
        <v>507</v>
      </c>
      <c r="DF138" s="4" t="s">
        <v>507</v>
      </c>
      <c r="DG138" s="4" t="s">
        <v>507</v>
      </c>
      <c r="DH138" s="4"/>
      <c r="DI138" s="4" t="s">
        <v>507</v>
      </c>
      <c r="DJ138" s="4"/>
      <c r="DK138" s="4" t="s">
        <v>507</v>
      </c>
      <c r="DL138" s="4"/>
      <c r="DM138" s="4"/>
      <c r="DN138" s="4"/>
      <c r="DO138" s="4" t="s">
        <v>175</v>
      </c>
      <c r="DP138" s="4"/>
      <c r="DQ138" s="4"/>
      <c r="DR138" s="4"/>
      <c r="DS138" s="4" t="s">
        <v>315</v>
      </c>
      <c r="DT138" s="4"/>
      <c r="DU138" s="3" t="s">
        <v>508</v>
      </c>
      <c r="DV138" s="3" t="s">
        <v>508</v>
      </c>
      <c r="DW138" s="4" t="s">
        <v>407</v>
      </c>
      <c r="DX138" s="4"/>
      <c r="DY138" s="4"/>
      <c r="DZ138" s="4"/>
      <c r="EA138" s="4"/>
      <c r="EB138" s="4"/>
      <c r="EC138" s="4"/>
      <c r="ED138" s="4"/>
      <c r="EE138" s="3" t="s">
        <v>156</v>
      </c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 t="s">
        <v>159</v>
      </c>
      <c r="ES138" s="4" t="s">
        <v>159</v>
      </c>
      <c r="ET138" s="3">
        <f t="shared" si="52"/>
        <v>0</v>
      </c>
      <c r="EU138" s="4" t="s">
        <v>159</v>
      </c>
      <c r="EV138" s="4"/>
      <c r="EW138" s="4"/>
      <c r="EX138" s="4"/>
      <c r="EY138" s="4" t="s">
        <v>507</v>
      </c>
      <c r="EZ138" s="4"/>
      <c r="FA138" s="4" t="s">
        <v>175</v>
      </c>
      <c r="FB138" s="4"/>
      <c r="FC138" s="4"/>
      <c r="FD138" s="4"/>
      <c r="FE138" s="4"/>
      <c r="FF138" s="4"/>
      <c r="FG138" s="4"/>
      <c r="FH138" s="4"/>
      <c r="FI138" s="4">
        <v>0.89</v>
      </c>
      <c r="FJ138" s="4">
        <v>12.425000000000001</v>
      </c>
      <c r="FK138" s="4">
        <v>106.2</v>
      </c>
    </row>
    <row r="139" spans="1:167" x14ac:dyDescent="0.25">
      <c r="A139" s="13">
        <v>30329</v>
      </c>
      <c r="B139" s="13" t="s">
        <v>651</v>
      </c>
      <c r="C139" s="4" t="s">
        <v>198</v>
      </c>
      <c r="D139" s="4"/>
      <c r="E139" s="1" t="s">
        <v>841</v>
      </c>
      <c r="F139" s="1"/>
      <c r="G139" s="1"/>
      <c r="H139" s="1" t="s">
        <v>825</v>
      </c>
      <c r="I139" s="1" t="s">
        <v>826</v>
      </c>
      <c r="J139" s="9" t="s">
        <v>832</v>
      </c>
      <c r="K139" s="9" t="s">
        <v>833</v>
      </c>
      <c r="L139" s="10">
        <v>425478.29</v>
      </c>
      <c r="M139" s="10">
        <v>4966364.3600000003</v>
      </c>
      <c r="N139" s="15" t="s">
        <v>831</v>
      </c>
      <c r="O139" s="15"/>
      <c r="P139" s="4">
        <v>272</v>
      </c>
      <c r="Q139" s="4">
        <v>5.25</v>
      </c>
      <c r="R139" s="3">
        <v>454.5</v>
      </c>
      <c r="S139" s="4">
        <v>0</v>
      </c>
      <c r="T139" s="4">
        <v>0.40250000000000002</v>
      </c>
      <c r="U139" s="4">
        <v>8</v>
      </c>
      <c r="V139" s="4">
        <v>198.9</v>
      </c>
      <c r="W139" s="4"/>
      <c r="X139" s="4">
        <v>8.3249999999999993</v>
      </c>
      <c r="Y139" s="4">
        <v>294.25</v>
      </c>
      <c r="Z139" s="4">
        <v>6.4999999999999997E-3</v>
      </c>
      <c r="AA139" s="3">
        <f t="shared" si="50"/>
        <v>8.3570499999999995E-3</v>
      </c>
      <c r="AB139" s="4">
        <v>1.1045</v>
      </c>
      <c r="AC139" s="4">
        <v>1.0987499999999999</v>
      </c>
      <c r="AD139" s="3">
        <f t="shared" si="51"/>
        <v>4.86592425</v>
      </c>
      <c r="AE139" s="4">
        <f>0.5*0.002</f>
        <v>1E-3</v>
      </c>
      <c r="AF139" s="3">
        <f t="shared" si="45"/>
        <v>3.2856999999999999E-3</v>
      </c>
      <c r="AG139" s="4">
        <v>0.41875000000000001</v>
      </c>
      <c r="AH139" s="3">
        <f>0.5*0.003</f>
        <v>1.5E-3</v>
      </c>
      <c r="AI139" s="4"/>
      <c r="AJ139" s="4">
        <v>1.52325</v>
      </c>
      <c r="AK139" s="3">
        <v>5.6249999999999998E-3</v>
      </c>
      <c r="AL139" s="4">
        <v>0.56499999999999995</v>
      </c>
      <c r="AM139" s="4" t="s">
        <v>219</v>
      </c>
      <c r="AN139" s="4" t="s">
        <v>155</v>
      </c>
      <c r="AO139" s="4">
        <v>3.4250000000000003E-2</v>
      </c>
      <c r="AP139" s="4">
        <v>331.82499999999999</v>
      </c>
      <c r="AQ139" s="4">
        <v>66.057500000000005</v>
      </c>
      <c r="AR139" s="4">
        <v>0.33250000000000002</v>
      </c>
      <c r="AS139" s="3" t="s">
        <v>215</v>
      </c>
      <c r="AT139" s="4">
        <v>31.2775</v>
      </c>
      <c r="AU139" s="4">
        <v>1.55</v>
      </c>
      <c r="AV139" s="4"/>
      <c r="AW139" s="3">
        <v>1.87375</v>
      </c>
      <c r="AX139" s="4" t="s">
        <v>410</v>
      </c>
      <c r="AY139" s="4" t="s">
        <v>410</v>
      </c>
      <c r="AZ139" s="4" t="s">
        <v>500</v>
      </c>
      <c r="BA139" s="3">
        <f>0.5*0.4</f>
        <v>0.2</v>
      </c>
      <c r="BB139" s="4" t="s">
        <v>501</v>
      </c>
      <c r="BC139" s="4">
        <v>2.0750000000000002</v>
      </c>
      <c r="BD139" s="4">
        <v>2.5750000000000002</v>
      </c>
      <c r="BE139" s="4"/>
      <c r="BF139" s="4"/>
      <c r="BG139" s="4"/>
      <c r="BH139" s="4"/>
      <c r="BI139" s="4" t="s">
        <v>502</v>
      </c>
      <c r="BJ139" s="4" t="s">
        <v>219</v>
      </c>
      <c r="BK139" s="4"/>
      <c r="BL139" s="3">
        <v>3.2500000000000001E-2</v>
      </c>
      <c r="BM139" s="4">
        <v>0.04</v>
      </c>
      <c r="BN139" s="4">
        <v>0.47499999999999998</v>
      </c>
      <c r="BO139" s="4">
        <v>0.82499999999999996</v>
      </c>
      <c r="BP139" s="4" t="s">
        <v>503</v>
      </c>
      <c r="BQ139" s="4" t="s">
        <v>503</v>
      </c>
      <c r="BR139" s="4" t="s">
        <v>504</v>
      </c>
      <c r="BS139" s="4" t="s">
        <v>504</v>
      </c>
      <c r="BT139" s="3">
        <f t="shared" si="53"/>
        <v>0.15</v>
      </c>
      <c r="BU139" s="4" t="s">
        <v>216</v>
      </c>
      <c r="BV139" s="4"/>
      <c r="BW139" s="4" t="s">
        <v>181</v>
      </c>
      <c r="BX139" s="4">
        <v>0.33600000000000002</v>
      </c>
      <c r="BY139" s="4"/>
      <c r="BZ139" s="4" t="s">
        <v>169</v>
      </c>
      <c r="CA139" s="4" t="s">
        <v>169</v>
      </c>
      <c r="CB139" s="3">
        <f t="shared" si="54"/>
        <v>7.4999999999999997E-3</v>
      </c>
      <c r="CC139" s="4" t="s">
        <v>154</v>
      </c>
      <c r="CD139" s="4">
        <v>530</v>
      </c>
      <c r="CE139" s="4">
        <v>163.5</v>
      </c>
      <c r="CF139" s="4" t="s">
        <v>505</v>
      </c>
      <c r="CG139" s="4">
        <v>11</v>
      </c>
      <c r="CH139" s="4" t="s">
        <v>215</v>
      </c>
      <c r="CI139" s="4">
        <v>9.75</v>
      </c>
      <c r="CJ139" s="4"/>
      <c r="CK139" s="4">
        <v>244</v>
      </c>
      <c r="CL139" s="4">
        <v>0</v>
      </c>
      <c r="CM139" s="4" t="s">
        <v>159</v>
      </c>
      <c r="CN139" s="4" t="s">
        <v>507</v>
      </c>
      <c r="CO139" s="4"/>
      <c r="CP139" s="4"/>
      <c r="CQ139" s="4"/>
      <c r="CR139" s="4"/>
      <c r="CS139" s="4"/>
      <c r="CT139" s="4"/>
      <c r="CU139" s="4" t="s">
        <v>175</v>
      </c>
      <c r="CV139" s="4"/>
      <c r="CW139" s="4"/>
      <c r="CX139" s="4"/>
      <c r="CY139" s="4"/>
      <c r="CZ139" s="4" t="s">
        <v>216</v>
      </c>
      <c r="DA139" s="4" t="s">
        <v>350</v>
      </c>
      <c r="DB139" s="4" t="s">
        <v>508</v>
      </c>
      <c r="DC139" s="4" t="s">
        <v>350</v>
      </c>
      <c r="DD139" s="4" t="s">
        <v>509</v>
      </c>
      <c r="DE139" s="4" t="s">
        <v>507</v>
      </c>
      <c r="DF139" s="4"/>
      <c r="DG139" s="4"/>
      <c r="DH139" s="4"/>
      <c r="DI139" s="4"/>
      <c r="DJ139" s="4"/>
      <c r="DK139" s="4" t="s">
        <v>507</v>
      </c>
      <c r="DL139" s="4"/>
      <c r="DM139" s="4"/>
      <c r="DN139" s="4"/>
      <c r="DO139" s="4" t="s">
        <v>175</v>
      </c>
      <c r="DP139" s="4"/>
      <c r="DQ139" s="4"/>
      <c r="DR139" s="4"/>
      <c r="DS139" s="4" t="s">
        <v>315</v>
      </c>
      <c r="DT139" s="4"/>
      <c r="DU139" s="3" t="s">
        <v>508</v>
      </c>
      <c r="DV139" s="3" t="s">
        <v>508</v>
      </c>
      <c r="DW139" s="4" t="s">
        <v>407</v>
      </c>
      <c r="DX139" s="4"/>
      <c r="DY139" s="4"/>
      <c r="DZ139" s="4"/>
      <c r="EA139" s="4"/>
      <c r="EB139" s="4"/>
      <c r="EC139" s="4"/>
      <c r="ED139" s="4"/>
      <c r="EE139" s="3" t="s">
        <v>156</v>
      </c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 t="s">
        <v>159</v>
      </c>
      <c r="ES139" s="4" t="s">
        <v>159</v>
      </c>
      <c r="ET139" s="3">
        <f t="shared" si="52"/>
        <v>0</v>
      </c>
      <c r="EU139" s="4" t="s">
        <v>159</v>
      </c>
      <c r="EV139" s="4"/>
      <c r="EW139" s="4"/>
      <c r="EX139" s="4" t="s">
        <v>507</v>
      </c>
      <c r="EY139" s="4" t="s">
        <v>507</v>
      </c>
      <c r="EZ139" s="4"/>
      <c r="FA139" s="4" t="s">
        <v>175</v>
      </c>
      <c r="FB139" s="4"/>
      <c r="FC139" s="4"/>
      <c r="FD139" s="4"/>
      <c r="FE139" s="4"/>
      <c r="FF139" s="4"/>
      <c r="FG139" s="4"/>
      <c r="FH139" s="4"/>
      <c r="FI139" s="4" t="s">
        <v>652</v>
      </c>
      <c r="FJ139" s="4">
        <v>10.885</v>
      </c>
      <c r="FK139" s="4">
        <v>92.57</v>
      </c>
    </row>
    <row r="140" spans="1:167" x14ac:dyDescent="0.25">
      <c r="A140" s="13">
        <v>30330</v>
      </c>
      <c r="B140" s="13" t="s">
        <v>653</v>
      </c>
      <c r="C140" s="4" t="s">
        <v>198</v>
      </c>
      <c r="D140" s="4"/>
      <c r="E140" s="1" t="s">
        <v>836</v>
      </c>
      <c r="F140" s="1"/>
      <c r="G140" s="1"/>
      <c r="H140" s="1" t="s">
        <v>825</v>
      </c>
      <c r="I140" s="1" t="s">
        <v>826</v>
      </c>
      <c r="J140" s="9" t="s">
        <v>867</v>
      </c>
      <c r="K140" s="9" t="s">
        <v>833</v>
      </c>
      <c r="L140" s="10">
        <v>433607</v>
      </c>
      <c r="M140" s="10">
        <v>4965099</v>
      </c>
      <c r="N140" s="15" t="s">
        <v>831</v>
      </c>
      <c r="O140" s="15"/>
      <c r="P140" s="4">
        <v>267.875</v>
      </c>
      <c r="Q140" s="4" t="s">
        <v>219</v>
      </c>
      <c r="R140" s="3">
        <v>469</v>
      </c>
      <c r="S140" s="4">
        <v>0</v>
      </c>
      <c r="T140" s="4">
        <v>0.32250000000000001</v>
      </c>
      <c r="U140" s="4">
        <v>7.9</v>
      </c>
      <c r="V140" s="4">
        <v>199.32499999999999</v>
      </c>
      <c r="W140" s="4"/>
      <c r="X140" s="4">
        <v>8.9499999999999993</v>
      </c>
      <c r="Y140" s="4">
        <v>296.375</v>
      </c>
      <c r="Z140" s="4">
        <f>0.5*0.002</f>
        <v>1E-3</v>
      </c>
      <c r="AA140" s="3">
        <f t="shared" si="50"/>
        <v>1.2857000000000001E-3</v>
      </c>
      <c r="AB140" s="4">
        <v>0.73424999999999996</v>
      </c>
      <c r="AC140" s="4">
        <v>0.73424999999999996</v>
      </c>
      <c r="AD140" s="3">
        <f t="shared" si="51"/>
        <v>3.2516995500000001</v>
      </c>
      <c r="AE140" s="4">
        <f>0.5*0.002</f>
        <v>1E-3</v>
      </c>
      <c r="AF140" s="3">
        <f t="shared" si="45"/>
        <v>3.2856999999999999E-3</v>
      </c>
      <c r="AG140" s="4">
        <v>0.23849999999999999</v>
      </c>
      <c r="AH140" s="3">
        <f>0.5*0.003</f>
        <v>1.5E-3</v>
      </c>
      <c r="AI140" s="4"/>
      <c r="AJ140" s="4">
        <v>0.97275</v>
      </c>
      <c r="AK140" s="3">
        <v>3.2499999999999999E-3</v>
      </c>
      <c r="AL140" s="4">
        <v>0.60499999999999998</v>
      </c>
      <c r="AM140" s="4"/>
      <c r="AN140" s="4" t="s">
        <v>155</v>
      </c>
      <c r="AO140" s="4">
        <v>6.1499999999999999E-2</v>
      </c>
      <c r="AP140" s="4">
        <v>326.8</v>
      </c>
      <c r="AQ140" s="4">
        <v>76.965000000000003</v>
      </c>
      <c r="AR140" s="4">
        <v>0.29749999999999999</v>
      </c>
      <c r="AS140" s="3" t="s">
        <v>215</v>
      </c>
      <c r="AT140" s="4">
        <v>25.31</v>
      </c>
      <c r="AU140" s="4">
        <v>0.56499999999999995</v>
      </c>
      <c r="AV140" s="4"/>
      <c r="AW140" s="3">
        <v>1.4937499999999999</v>
      </c>
      <c r="AX140" s="4"/>
      <c r="AY140" s="4"/>
      <c r="AZ140" s="4"/>
      <c r="BA140" s="3">
        <f>0.5*0.4</f>
        <v>0.2</v>
      </c>
      <c r="BB140" s="4"/>
      <c r="BC140" s="4">
        <v>1.6125</v>
      </c>
      <c r="BD140" s="4"/>
      <c r="BE140" s="4"/>
      <c r="BF140" s="4"/>
      <c r="BG140" s="4"/>
      <c r="BH140" s="4"/>
      <c r="BI140" s="4"/>
      <c r="BJ140" s="4" t="s">
        <v>219</v>
      </c>
      <c r="BK140" s="4"/>
      <c r="BL140" s="3">
        <v>3.2500000000000001E-2</v>
      </c>
      <c r="BM140" s="4"/>
      <c r="BN140" s="4">
        <v>0.67500000000000004</v>
      </c>
      <c r="BO140" s="4"/>
      <c r="BP140" s="4">
        <v>2.8374999999999999</v>
      </c>
      <c r="BQ140" s="4"/>
      <c r="BR140" s="4" t="s">
        <v>504</v>
      </c>
      <c r="BS140" s="4"/>
      <c r="BT140" s="3">
        <f t="shared" si="53"/>
        <v>0.15</v>
      </c>
      <c r="BU140" s="4"/>
      <c r="BV140" s="4"/>
      <c r="BW140" s="4"/>
      <c r="BX140" s="4"/>
      <c r="BY140" s="4"/>
      <c r="BZ140" s="4">
        <v>16.899999999999999</v>
      </c>
      <c r="CA140" s="4"/>
      <c r="CB140" s="3">
        <f t="shared" si="54"/>
        <v>7.4999999999999997E-3</v>
      </c>
      <c r="CC140" s="4"/>
      <c r="CD140" s="4">
        <v>135.75</v>
      </c>
      <c r="CE140" s="4">
        <v>36.75</v>
      </c>
      <c r="CF140" s="4">
        <v>7.875</v>
      </c>
      <c r="CG140" s="4" t="s">
        <v>505</v>
      </c>
      <c r="CH140" s="4"/>
      <c r="CI140" s="4">
        <v>9.75</v>
      </c>
      <c r="CJ140" s="4"/>
      <c r="CK140" s="4">
        <v>162</v>
      </c>
      <c r="CL140" s="4">
        <v>0</v>
      </c>
      <c r="CM140" s="4" t="s">
        <v>159</v>
      </c>
      <c r="CN140" s="4" t="s">
        <v>507</v>
      </c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 t="s">
        <v>507</v>
      </c>
      <c r="DL140" s="4"/>
      <c r="DM140" s="4"/>
      <c r="DN140" s="4"/>
      <c r="DO140" s="4"/>
      <c r="DP140" s="4"/>
      <c r="DQ140" s="4"/>
      <c r="DR140" s="4"/>
      <c r="DS140" s="4" t="s">
        <v>315</v>
      </c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 t="s">
        <v>159</v>
      </c>
      <c r="ES140" s="4" t="s">
        <v>159</v>
      </c>
      <c r="ET140" s="3">
        <f t="shared" si="52"/>
        <v>0</v>
      </c>
      <c r="EU140" s="4" t="s">
        <v>159</v>
      </c>
      <c r="EV140" s="4"/>
      <c r="EW140" s="4"/>
      <c r="EX140" s="4"/>
      <c r="EY140" s="4" t="s">
        <v>507</v>
      </c>
      <c r="EZ140" s="4"/>
      <c r="FA140" s="4"/>
      <c r="FB140" s="4"/>
      <c r="FC140" s="4"/>
      <c r="FD140" s="4"/>
      <c r="FE140" s="4"/>
      <c r="FF140" s="4"/>
      <c r="FG140" s="4"/>
      <c r="FH140" s="4"/>
      <c r="FI140" s="4">
        <v>1.1575</v>
      </c>
      <c r="FJ140" s="4">
        <v>10.81</v>
      </c>
      <c r="FK140" s="4">
        <v>93.322500000000005</v>
      </c>
    </row>
    <row r="141" spans="1:167" x14ac:dyDescent="0.25">
      <c r="A141" s="13">
        <v>30331</v>
      </c>
      <c r="B141" s="13" t="s">
        <v>654</v>
      </c>
      <c r="C141" s="4" t="s">
        <v>198</v>
      </c>
      <c r="D141" s="4"/>
      <c r="E141" s="1" t="s">
        <v>836</v>
      </c>
      <c r="F141" s="1"/>
      <c r="G141" s="1"/>
      <c r="H141" s="1" t="s">
        <v>825</v>
      </c>
      <c r="I141" s="1" t="s">
        <v>826</v>
      </c>
      <c r="J141" s="9" t="s">
        <v>867</v>
      </c>
      <c r="K141" s="9" t="s">
        <v>833</v>
      </c>
      <c r="L141" s="10">
        <v>433317</v>
      </c>
      <c r="M141" s="10">
        <v>4960938</v>
      </c>
      <c r="N141" s="15" t="s">
        <v>831</v>
      </c>
      <c r="O141" s="15"/>
      <c r="P141" s="4">
        <v>261.875</v>
      </c>
      <c r="Q141" s="4" t="s">
        <v>219</v>
      </c>
      <c r="R141" s="3">
        <v>467.5</v>
      </c>
      <c r="S141" s="4">
        <v>0</v>
      </c>
      <c r="T141" s="4">
        <v>0.22</v>
      </c>
      <c r="U141" s="4">
        <v>7.8</v>
      </c>
      <c r="V141" s="4">
        <v>178.42500000000001</v>
      </c>
      <c r="W141" s="4"/>
      <c r="X141" s="4">
        <v>8.9499999999999993</v>
      </c>
      <c r="Y141" s="4">
        <v>279.5</v>
      </c>
      <c r="Z141" s="4">
        <f>0.5*0.002</f>
        <v>1E-3</v>
      </c>
      <c r="AA141" s="3">
        <f t="shared" si="50"/>
        <v>1.2857000000000001E-3</v>
      </c>
      <c r="AB141" s="4">
        <v>0.69750000000000001</v>
      </c>
      <c r="AC141" s="4">
        <v>0.69750000000000001</v>
      </c>
      <c r="AD141" s="3">
        <f t="shared" si="51"/>
        <v>3.0889485000000003</v>
      </c>
      <c r="AE141" s="4">
        <f>0.5*0.002</f>
        <v>1E-3</v>
      </c>
      <c r="AF141" s="3">
        <f t="shared" si="45"/>
        <v>3.2856999999999999E-3</v>
      </c>
      <c r="AG141" s="4">
        <v>0.32150000000000001</v>
      </c>
      <c r="AH141" s="3">
        <f>0.5*0.003</f>
        <v>1.5E-3</v>
      </c>
      <c r="AI141" s="4"/>
      <c r="AJ141" s="4">
        <v>1.0189999999999999</v>
      </c>
      <c r="AK141" s="3">
        <v>3.6250000000000002E-3</v>
      </c>
      <c r="AL141" s="4">
        <v>0.56000000000000005</v>
      </c>
      <c r="AM141" s="4" t="s">
        <v>219</v>
      </c>
      <c r="AN141" s="4" t="s">
        <v>155</v>
      </c>
      <c r="AO141" s="4">
        <v>3.3250000000000002E-2</v>
      </c>
      <c r="AP141" s="4">
        <v>319.47500000000002</v>
      </c>
      <c r="AQ141" s="4">
        <v>89.62</v>
      </c>
      <c r="AR141" s="4">
        <v>0.24</v>
      </c>
      <c r="AS141" s="3" t="s">
        <v>215</v>
      </c>
      <c r="AT141" s="4">
        <v>13.525</v>
      </c>
      <c r="AU141" s="4">
        <v>1.7124999999999999</v>
      </c>
      <c r="AV141" s="4"/>
      <c r="AW141" s="3">
        <v>1.3680000000000001</v>
      </c>
      <c r="AX141" s="4" t="s">
        <v>410</v>
      </c>
      <c r="AY141" s="4" t="s">
        <v>410</v>
      </c>
      <c r="AZ141" s="4" t="s">
        <v>500</v>
      </c>
      <c r="BA141" s="3">
        <f>0.5*0.4</f>
        <v>0.2</v>
      </c>
      <c r="BB141" s="4" t="s">
        <v>501</v>
      </c>
      <c r="BC141" s="4">
        <v>0.67500000000000004</v>
      </c>
      <c r="BD141" s="4">
        <v>0.92500000000000004</v>
      </c>
      <c r="BE141" s="4"/>
      <c r="BF141" s="4"/>
      <c r="BG141" s="4"/>
      <c r="BH141" s="4"/>
      <c r="BI141" s="4" t="s">
        <v>502</v>
      </c>
      <c r="BJ141" s="4" t="s">
        <v>219</v>
      </c>
      <c r="BK141" s="4"/>
      <c r="BL141" s="3">
        <f t="shared" ref="BL141:BL150" si="55">0.5*0.02</f>
        <v>0.01</v>
      </c>
      <c r="BM141" s="4">
        <v>0.02</v>
      </c>
      <c r="BN141" s="4">
        <v>0.72499999999999998</v>
      </c>
      <c r="BO141" s="4">
        <v>0.72499999999999998</v>
      </c>
      <c r="BP141" s="4" t="s">
        <v>503</v>
      </c>
      <c r="BQ141" s="4" t="s">
        <v>503</v>
      </c>
      <c r="BR141" s="4" t="s">
        <v>504</v>
      </c>
      <c r="BS141" s="4" t="s">
        <v>504</v>
      </c>
      <c r="BT141" s="3">
        <f t="shared" si="53"/>
        <v>0.15</v>
      </c>
      <c r="BU141" s="4" t="s">
        <v>216</v>
      </c>
      <c r="BV141" s="4"/>
      <c r="BW141" s="4" t="s">
        <v>181</v>
      </c>
      <c r="BX141" s="4">
        <v>0.42625000000000002</v>
      </c>
      <c r="BY141" s="4"/>
      <c r="BZ141" s="4">
        <v>11.45</v>
      </c>
      <c r="CA141" s="4">
        <v>12.15</v>
      </c>
      <c r="CB141" s="3">
        <f t="shared" si="54"/>
        <v>7.4999999999999997E-3</v>
      </c>
      <c r="CC141" s="4" t="s">
        <v>154</v>
      </c>
      <c r="CD141" s="4">
        <v>38.5</v>
      </c>
      <c r="CE141" s="4">
        <v>37.75</v>
      </c>
      <c r="CF141" s="4" t="s">
        <v>505</v>
      </c>
      <c r="CG141" s="4" t="s">
        <v>505</v>
      </c>
      <c r="CH141" s="4" t="s">
        <v>215</v>
      </c>
      <c r="CI141" s="4" t="s">
        <v>506</v>
      </c>
      <c r="CJ141" s="4"/>
      <c r="CK141" s="4">
        <v>163.25</v>
      </c>
      <c r="CL141" s="4">
        <v>0</v>
      </c>
      <c r="CM141" s="4" t="s">
        <v>159</v>
      </c>
      <c r="CN141" s="4" t="s">
        <v>507</v>
      </c>
      <c r="CO141" s="4"/>
      <c r="CP141" s="4"/>
      <c r="CQ141" s="4"/>
      <c r="CR141" s="4"/>
      <c r="CS141" s="4"/>
      <c r="CT141" s="4"/>
      <c r="CU141" s="4" t="s">
        <v>175</v>
      </c>
      <c r="CV141" s="4"/>
      <c r="CW141" s="4"/>
      <c r="CX141" s="4"/>
      <c r="CY141" s="4"/>
      <c r="CZ141" s="4" t="s">
        <v>216</v>
      </c>
      <c r="DA141" s="4" t="s">
        <v>350</v>
      </c>
      <c r="DB141" s="4" t="s">
        <v>508</v>
      </c>
      <c r="DC141" s="4" t="s">
        <v>350</v>
      </c>
      <c r="DD141" s="4" t="s">
        <v>509</v>
      </c>
      <c r="DE141" s="4" t="s">
        <v>507</v>
      </c>
      <c r="DF141" s="4"/>
      <c r="DG141" s="4"/>
      <c r="DH141" s="4"/>
      <c r="DI141" s="4"/>
      <c r="DJ141" s="4"/>
      <c r="DK141" s="4" t="s">
        <v>507</v>
      </c>
      <c r="DL141" s="4"/>
      <c r="DM141" s="4"/>
      <c r="DN141" s="4"/>
      <c r="DO141" s="4" t="s">
        <v>175</v>
      </c>
      <c r="DP141" s="4"/>
      <c r="DQ141" s="4"/>
      <c r="DR141" s="4"/>
      <c r="DS141" s="4" t="s">
        <v>315</v>
      </c>
      <c r="DT141" s="4"/>
      <c r="DU141" s="4"/>
      <c r="DV141" s="4"/>
      <c r="DW141" s="4" t="s">
        <v>407</v>
      </c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 t="s">
        <v>159</v>
      </c>
      <c r="ES141" s="4" t="s">
        <v>159</v>
      </c>
      <c r="ET141" s="3">
        <f t="shared" si="52"/>
        <v>0</v>
      </c>
      <c r="EU141" s="4" t="s">
        <v>159</v>
      </c>
      <c r="EV141" s="4"/>
      <c r="EW141" s="4"/>
      <c r="EX141" s="4" t="s">
        <v>507</v>
      </c>
      <c r="EY141" s="4" t="s">
        <v>507</v>
      </c>
      <c r="EZ141" s="4"/>
      <c r="FA141" s="4" t="s">
        <v>175</v>
      </c>
      <c r="FB141" s="4"/>
      <c r="FC141" s="4"/>
      <c r="FD141" s="4"/>
      <c r="FE141" s="4"/>
      <c r="FF141" s="4"/>
      <c r="FG141" s="4"/>
      <c r="FH141" s="4"/>
      <c r="FI141" s="4">
        <v>0.59</v>
      </c>
      <c r="FJ141" s="4">
        <v>10.452500000000001</v>
      </c>
      <c r="FK141" s="4">
        <v>90.16</v>
      </c>
    </row>
    <row r="142" spans="1:167" x14ac:dyDescent="0.25">
      <c r="A142" s="13">
        <v>31046</v>
      </c>
      <c r="B142" s="13" t="s">
        <v>590</v>
      </c>
      <c r="C142" s="4" t="s">
        <v>591</v>
      </c>
      <c r="D142" s="4"/>
      <c r="E142" s="1" t="s">
        <v>830</v>
      </c>
      <c r="F142" s="1"/>
      <c r="G142" s="1"/>
      <c r="H142" s="1" t="s">
        <v>863</v>
      </c>
      <c r="I142" s="1"/>
      <c r="J142" s="9" t="s">
        <v>868</v>
      </c>
      <c r="K142" s="9" t="s">
        <v>869</v>
      </c>
      <c r="L142" s="10">
        <v>318478</v>
      </c>
      <c r="M142" s="10">
        <v>5006513</v>
      </c>
      <c r="N142" s="15" t="s">
        <v>831</v>
      </c>
      <c r="O142" s="15"/>
      <c r="P142" s="4">
        <v>116.5</v>
      </c>
      <c r="Q142" s="4">
        <v>2.75</v>
      </c>
      <c r="R142" s="3">
        <v>254.25</v>
      </c>
      <c r="S142" s="4">
        <v>0</v>
      </c>
      <c r="T142" s="4">
        <v>0.995</v>
      </c>
      <c r="U142" s="4">
        <v>8.0500000000000007</v>
      </c>
      <c r="V142" s="4">
        <v>235.25</v>
      </c>
      <c r="W142" s="4"/>
      <c r="X142" s="4">
        <v>9.9</v>
      </c>
      <c r="Y142" s="4">
        <v>133.75</v>
      </c>
      <c r="Z142" s="4">
        <f>0.5*0.01</f>
        <v>5.0000000000000001E-3</v>
      </c>
      <c r="AA142" s="3">
        <f t="shared" si="50"/>
        <v>6.4285000000000002E-3</v>
      </c>
      <c r="AB142" s="4">
        <v>7.7499999999999999E-2</v>
      </c>
      <c r="AC142" s="4">
        <f>0.5*0.23</f>
        <v>0.115</v>
      </c>
      <c r="AD142" s="3">
        <f t="shared" si="51"/>
        <v>0.5092890000000001</v>
      </c>
      <c r="AE142" s="4">
        <f>0.5*0.03</f>
        <v>1.4999999999999999E-2</v>
      </c>
      <c r="AF142" s="3">
        <f t="shared" si="45"/>
        <v>4.9285499999999996E-2</v>
      </c>
      <c r="AG142" s="4">
        <v>0.13750000000000001</v>
      </c>
      <c r="AH142" s="3">
        <v>1.8129999999999999E-3</v>
      </c>
      <c r="AI142" s="4"/>
      <c r="AJ142" s="4" t="s">
        <v>387</v>
      </c>
      <c r="AK142" s="3">
        <v>8.2500000000000004E-3</v>
      </c>
      <c r="AL142" s="4">
        <v>0.51249999999999996</v>
      </c>
      <c r="AM142" s="4" t="s">
        <v>219</v>
      </c>
      <c r="AN142" s="4" t="s">
        <v>180</v>
      </c>
      <c r="AO142" s="4" t="s">
        <v>317</v>
      </c>
      <c r="AP142" s="4">
        <v>142</v>
      </c>
      <c r="AQ142" s="4">
        <v>45.25</v>
      </c>
      <c r="AR142" s="4">
        <v>0.26500000000000001</v>
      </c>
      <c r="AS142" s="3">
        <v>8.9250000000000007</v>
      </c>
      <c r="AT142" s="4">
        <v>1.175</v>
      </c>
      <c r="AU142" s="4">
        <v>4.75</v>
      </c>
      <c r="AV142" s="4"/>
      <c r="AW142" s="3">
        <v>6.8250000000000002</v>
      </c>
      <c r="AX142" s="4" t="s">
        <v>215</v>
      </c>
      <c r="AY142" s="4" t="s">
        <v>215</v>
      </c>
      <c r="AZ142" s="4" t="s">
        <v>181</v>
      </c>
      <c r="BA142" s="3">
        <f>0.5*1</f>
        <v>0.5</v>
      </c>
      <c r="BB142" s="4" t="s">
        <v>157</v>
      </c>
      <c r="BC142" s="4" t="s">
        <v>216</v>
      </c>
      <c r="BD142" s="4" t="s">
        <v>216</v>
      </c>
      <c r="BE142" s="4"/>
      <c r="BF142" s="4"/>
      <c r="BG142" s="4"/>
      <c r="BH142" s="4"/>
      <c r="BI142" s="4">
        <v>5.5250000000000004</v>
      </c>
      <c r="BJ142" s="4" t="s">
        <v>219</v>
      </c>
      <c r="BK142" s="4"/>
      <c r="BL142" s="3">
        <f t="shared" si="55"/>
        <v>0.01</v>
      </c>
      <c r="BM142" s="4" t="s">
        <v>170</v>
      </c>
      <c r="BN142" s="4" t="s">
        <v>181</v>
      </c>
      <c r="BO142" s="4" t="s">
        <v>181</v>
      </c>
      <c r="BP142" s="4" t="s">
        <v>181</v>
      </c>
      <c r="BQ142" s="4" t="s">
        <v>181</v>
      </c>
      <c r="BR142" s="4" t="s">
        <v>181</v>
      </c>
      <c r="BS142" s="4" t="s">
        <v>181</v>
      </c>
      <c r="BT142" s="3">
        <f t="shared" si="53"/>
        <v>0.15</v>
      </c>
      <c r="BU142" s="4" t="s">
        <v>216</v>
      </c>
      <c r="BV142" s="4"/>
      <c r="BW142" s="4" t="s">
        <v>181</v>
      </c>
      <c r="BX142" s="4" t="s">
        <v>215</v>
      </c>
      <c r="BY142" s="4"/>
      <c r="BZ142" s="4" t="s">
        <v>215</v>
      </c>
      <c r="CA142" s="4" t="s">
        <v>215</v>
      </c>
      <c r="CB142" s="3">
        <f>0.5*0.02</f>
        <v>0.01</v>
      </c>
      <c r="CC142" s="4" t="s">
        <v>170</v>
      </c>
      <c r="CD142" s="4">
        <v>23.25</v>
      </c>
      <c r="CE142" s="4">
        <v>0.75</v>
      </c>
      <c r="CF142" s="4">
        <v>0</v>
      </c>
      <c r="CG142" s="4">
        <v>0.25</v>
      </c>
      <c r="CH142" s="4"/>
      <c r="CI142" s="4">
        <v>0</v>
      </c>
      <c r="CJ142" s="4"/>
      <c r="CK142" s="4">
        <v>2</v>
      </c>
      <c r="CL142" s="11">
        <v>2504.1999999999998</v>
      </c>
      <c r="CM142" s="4" t="s">
        <v>159</v>
      </c>
      <c r="CN142" s="4" t="s">
        <v>157</v>
      </c>
      <c r="CO142" s="4"/>
      <c r="CP142" s="4"/>
      <c r="CQ142" s="4"/>
      <c r="CR142" s="4"/>
      <c r="CS142" s="4"/>
      <c r="CT142" s="4"/>
      <c r="CU142" s="4" t="s">
        <v>170</v>
      </c>
      <c r="CV142" s="4"/>
      <c r="CW142" s="4"/>
      <c r="CX142" s="4"/>
      <c r="CY142" s="4"/>
      <c r="CZ142" s="4" t="s">
        <v>216</v>
      </c>
      <c r="DA142" s="4" t="s">
        <v>407</v>
      </c>
      <c r="DB142" s="4" t="s">
        <v>407</v>
      </c>
      <c r="DC142" s="4" t="s">
        <v>407</v>
      </c>
      <c r="DD142" s="4" t="s">
        <v>407</v>
      </c>
      <c r="DE142" s="4" t="s">
        <v>170</v>
      </c>
      <c r="DF142" s="4"/>
      <c r="DG142" s="4"/>
      <c r="DH142" s="4"/>
      <c r="DI142" s="4"/>
      <c r="DJ142" s="4"/>
      <c r="DK142" s="4" t="s">
        <v>157</v>
      </c>
      <c r="DL142" s="4"/>
      <c r="DM142" s="4"/>
      <c r="DN142" s="4"/>
      <c r="DO142" s="4" t="s">
        <v>175</v>
      </c>
      <c r="DP142" s="4"/>
      <c r="DQ142" s="4"/>
      <c r="DR142" s="4"/>
      <c r="DS142" s="4" t="s">
        <v>317</v>
      </c>
      <c r="DT142" s="4"/>
      <c r="DU142" s="3" t="s">
        <v>350</v>
      </c>
      <c r="DV142" s="3" t="s">
        <v>350</v>
      </c>
      <c r="DW142" s="4" t="s">
        <v>407</v>
      </c>
      <c r="DX142" s="4"/>
      <c r="DY142" s="4"/>
      <c r="DZ142" s="4"/>
      <c r="EA142" s="4"/>
      <c r="EB142" s="4"/>
      <c r="EC142" s="4"/>
      <c r="ED142" s="4"/>
      <c r="EE142" s="3" t="s">
        <v>350</v>
      </c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 t="s">
        <v>159</v>
      </c>
      <c r="ES142" s="4" t="s">
        <v>159</v>
      </c>
      <c r="ET142" s="3">
        <f t="shared" si="52"/>
        <v>0</v>
      </c>
      <c r="EU142" s="4" t="s">
        <v>159</v>
      </c>
      <c r="EV142" s="4"/>
      <c r="EW142" s="4"/>
      <c r="EX142" s="4" t="s">
        <v>159</v>
      </c>
      <c r="EY142" s="4" t="s">
        <v>159</v>
      </c>
      <c r="EZ142" s="4"/>
      <c r="FA142" s="4" t="s">
        <v>157</v>
      </c>
      <c r="FB142" s="4"/>
      <c r="FC142" s="4"/>
      <c r="FD142" s="4"/>
      <c r="FE142" s="4"/>
      <c r="FF142" s="4"/>
      <c r="FG142" s="4"/>
      <c r="FH142" s="4"/>
      <c r="FI142" s="4">
        <v>0.5575</v>
      </c>
      <c r="FJ142" s="4">
        <v>12.05</v>
      </c>
      <c r="FK142" s="4">
        <v>106.545</v>
      </c>
    </row>
    <row r="143" spans="1:167" x14ac:dyDescent="0.25">
      <c r="A143" s="13">
        <v>31047</v>
      </c>
      <c r="B143" s="13" t="s">
        <v>592</v>
      </c>
      <c r="C143" s="4" t="s">
        <v>592</v>
      </c>
      <c r="D143" s="4"/>
      <c r="E143" s="1" t="s">
        <v>830</v>
      </c>
      <c r="F143" s="1"/>
      <c r="G143" s="1"/>
      <c r="H143" s="1" t="s">
        <v>863</v>
      </c>
      <c r="I143" s="1"/>
      <c r="J143" s="9" t="s">
        <v>868</v>
      </c>
      <c r="K143" s="9" t="s">
        <v>865</v>
      </c>
      <c r="L143" s="10">
        <v>319145</v>
      </c>
      <c r="M143" s="10">
        <v>5020108</v>
      </c>
      <c r="N143" s="15" t="s">
        <v>831</v>
      </c>
      <c r="O143" s="15"/>
      <c r="P143" s="4">
        <v>105.75</v>
      </c>
      <c r="Q143" s="4" t="s">
        <v>215</v>
      </c>
      <c r="R143" s="3">
        <v>205.5</v>
      </c>
      <c r="S143" s="4">
        <v>0</v>
      </c>
      <c r="T143" s="4">
        <v>1.2524999999999999</v>
      </c>
      <c r="U143" s="4">
        <v>7.95</v>
      </c>
      <c r="V143" s="4">
        <v>282.25</v>
      </c>
      <c r="W143" s="4"/>
      <c r="X143" s="4">
        <v>7.3250000000000002</v>
      </c>
      <c r="Y143" s="4">
        <v>120</v>
      </c>
      <c r="Z143" s="4">
        <v>5.4999999999999997E-3</v>
      </c>
      <c r="AA143" s="3">
        <f t="shared" si="50"/>
        <v>7.0713499999999997E-3</v>
      </c>
      <c r="AB143" s="4">
        <v>0.5605</v>
      </c>
      <c r="AC143" s="4">
        <v>0.55500000000000005</v>
      </c>
      <c r="AD143" s="3">
        <f t="shared" si="51"/>
        <v>2.4578730000000002</v>
      </c>
      <c r="AE143" s="4">
        <f>0.5*0.001</f>
        <v>5.0000000000000001E-4</v>
      </c>
      <c r="AF143" s="3">
        <f t="shared" si="45"/>
        <v>1.64285E-3</v>
      </c>
      <c r="AG143" s="4">
        <v>4.6249999999999999E-2</v>
      </c>
      <c r="AH143" s="3">
        <f>0.5*0.003</f>
        <v>1.5E-3</v>
      </c>
      <c r="AI143" s="4"/>
      <c r="AJ143" s="4">
        <v>0.60499999999999998</v>
      </c>
      <c r="AK143" s="3">
        <v>1.2874999999999999E-2</v>
      </c>
      <c r="AL143" s="4" t="s">
        <v>181</v>
      </c>
      <c r="AM143" s="4"/>
      <c r="AN143" s="4"/>
      <c r="AO143" s="4"/>
      <c r="AP143" s="4">
        <v>129</v>
      </c>
      <c r="AQ143" s="4">
        <v>47.25</v>
      </c>
      <c r="AR143" s="4">
        <v>0.10150000000000001</v>
      </c>
      <c r="AS143" s="3">
        <v>2.4249999999999998</v>
      </c>
      <c r="AT143" s="4">
        <v>0.48249999999999998</v>
      </c>
      <c r="AU143" s="4">
        <v>1.625</v>
      </c>
      <c r="AV143" s="4"/>
      <c r="AW143" s="3">
        <v>2.65</v>
      </c>
      <c r="AX143" s="4"/>
      <c r="AY143" s="4"/>
      <c r="AZ143" s="4"/>
      <c r="BA143" s="3">
        <f>0.5*0.4</f>
        <v>0.2</v>
      </c>
      <c r="BB143" s="4"/>
      <c r="BC143" s="4">
        <v>0.82499999999999996</v>
      </c>
      <c r="BD143" s="4"/>
      <c r="BE143" s="4"/>
      <c r="BF143" s="4"/>
      <c r="BG143" s="4"/>
      <c r="BH143" s="4"/>
      <c r="BI143" s="4"/>
      <c r="BJ143" s="4">
        <v>2.75</v>
      </c>
      <c r="BK143" s="4"/>
      <c r="BL143" s="3">
        <f t="shared" si="55"/>
        <v>0.01</v>
      </c>
      <c r="BM143" s="4"/>
      <c r="BN143" s="4">
        <v>0.47499999999999998</v>
      </c>
      <c r="BO143" s="4"/>
      <c r="BP143" s="4" t="s">
        <v>503</v>
      </c>
      <c r="BQ143" s="4"/>
      <c r="BR143" s="4" t="s">
        <v>504</v>
      </c>
      <c r="BS143" s="4"/>
      <c r="BT143" s="3">
        <f t="shared" si="53"/>
        <v>0.15</v>
      </c>
      <c r="BU143" s="4"/>
      <c r="BV143" s="4"/>
      <c r="BW143" s="4"/>
      <c r="BX143" s="4"/>
      <c r="BY143" s="4"/>
      <c r="BZ143" s="4">
        <v>17.899999999999999</v>
      </c>
      <c r="CA143" s="4"/>
      <c r="CB143" s="3">
        <f>0.5*0.015</f>
        <v>7.4999999999999997E-3</v>
      </c>
      <c r="CC143" s="4"/>
      <c r="CD143" s="4">
        <v>41.5</v>
      </c>
      <c r="CE143" s="4">
        <v>0.25</v>
      </c>
      <c r="CF143" s="4">
        <v>0</v>
      </c>
      <c r="CG143" s="4"/>
      <c r="CH143" s="4"/>
      <c r="CI143" s="4">
        <v>0</v>
      </c>
      <c r="CJ143" s="4"/>
      <c r="CK143" s="4">
        <v>12.75</v>
      </c>
      <c r="CL143" s="4">
        <v>87.5</v>
      </c>
      <c r="CM143" s="4" t="s">
        <v>159</v>
      </c>
      <c r="CN143" s="4" t="s">
        <v>507</v>
      </c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 t="s">
        <v>507</v>
      </c>
      <c r="DL143" s="4"/>
      <c r="DM143" s="4"/>
      <c r="DN143" s="4"/>
      <c r="DO143" s="4"/>
      <c r="DP143" s="4"/>
      <c r="DQ143" s="4"/>
      <c r="DR143" s="4"/>
      <c r="DS143" s="4" t="s">
        <v>315</v>
      </c>
      <c r="DT143" s="4"/>
      <c r="DU143" s="3" t="s">
        <v>508</v>
      </c>
      <c r="DV143" s="3" t="s">
        <v>508</v>
      </c>
      <c r="DW143" s="4"/>
      <c r="DX143" s="4"/>
      <c r="DY143" s="4"/>
      <c r="DZ143" s="4"/>
      <c r="EA143" s="4"/>
      <c r="EB143" s="4"/>
      <c r="EC143" s="4"/>
      <c r="ED143" s="4"/>
      <c r="EE143" s="3" t="s">
        <v>156</v>
      </c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 t="s">
        <v>159</v>
      </c>
      <c r="ES143" s="4" t="s">
        <v>159</v>
      </c>
      <c r="ET143" s="3">
        <f t="shared" si="52"/>
        <v>0</v>
      </c>
      <c r="EU143" s="4" t="s">
        <v>159</v>
      </c>
      <c r="EV143" s="4"/>
      <c r="EW143" s="4"/>
      <c r="EX143" s="4"/>
      <c r="EY143" s="4" t="s">
        <v>507</v>
      </c>
      <c r="EZ143" s="4"/>
      <c r="FA143" s="4"/>
      <c r="FB143" s="4"/>
      <c r="FC143" s="4"/>
      <c r="FD143" s="4"/>
      <c r="FE143" s="4"/>
      <c r="FF143" s="4"/>
      <c r="FG143" s="4"/>
      <c r="FH143" s="4"/>
      <c r="FI143" s="4" t="s">
        <v>387</v>
      </c>
      <c r="FJ143" s="4">
        <v>11.725</v>
      </c>
      <c r="FK143" s="4">
        <v>97.364999999999995</v>
      </c>
    </row>
    <row r="144" spans="1:167" x14ac:dyDescent="0.25">
      <c r="A144" s="13">
        <v>31048</v>
      </c>
      <c r="B144" s="13" t="s">
        <v>593</v>
      </c>
      <c r="C144" s="4" t="s">
        <v>593</v>
      </c>
      <c r="D144" s="4"/>
      <c r="E144" s="1" t="s">
        <v>841</v>
      </c>
      <c r="F144" s="1"/>
      <c r="G144" s="1"/>
      <c r="H144" s="1" t="s">
        <v>863</v>
      </c>
      <c r="I144" s="1"/>
      <c r="J144" s="9" t="s">
        <v>868</v>
      </c>
      <c r="K144" s="9" t="s">
        <v>869</v>
      </c>
      <c r="L144" s="10">
        <v>277206</v>
      </c>
      <c r="M144" s="10">
        <v>4998949</v>
      </c>
      <c r="N144" s="15" t="s">
        <v>831</v>
      </c>
      <c r="O144" s="15"/>
      <c r="P144" s="4">
        <v>412.25</v>
      </c>
      <c r="Q144" s="4" t="s">
        <v>219</v>
      </c>
      <c r="R144" s="3">
        <v>900.25</v>
      </c>
      <c r="S144" s="4">
        <v>0</v>
      </c>
      <c r="T144" s="4">
        <v>1.4750000000000001</v>
      </c>
      <c r="U144" s="4">
        <v>7</v>
      </c>
      <c r="V144" s="4">
        <v>275.5</v>
      </c>
      <c r="W144" s="4"/>
      <c r="X144" s="4">
        <v>9.9250000000000007</v>
      </c>
      <c r="Y144" s="4">
        <v>494.5</v>
      </c>
      <c r="Z144" s="4">
        <v>1.6250000000000001E-2</v>
      </c>
      <c r="AA144" s="3">
        <f t="shared" si="50"/>
        <v>2.0892625000000001E-2</v>
      </c>
      <c r="AB144" s="4">
        <v>3.1875</v>
      </c>
      <c r="AC144" s="4">
        <v>3.1749999999999998</v>
      </c>
      <c r="AD144" s="3">
        <f t="shared" si="51"/>
        <v>14.060805</v>
      </c>
      <c r="AE144" s="4">
        <f>0.5*0.03</f>
        <v>1.4999999999999999E-2</v>
      </c>
      <c r="AF144" s="3">
        <f t="shared" si="45"/>
        <v>4.9285499999999996E-2</v>
      </c>
      <c r="AG144" s="4">
        <v>0.1875</v>
      </c>
      <c r="AH144" s="3">
        <v>8.1580000000000003E-3</v>
      </c>
      <c r="AI144" s="4"/>
      <c r="AJ144" s="4">
        <v>3.375</v>
      </c>
      <c r="AK144" s="3">
        <v>7.0000000000000007E-2</v>
      </c>
      <c r="AL144" s="4">
        <v>0.84</v>
      </c>
      <c r="AM144" s="4" t="s">
        <v>219</v>
      </c>
      <c r="AN144" s="4" t="s">
        <v>180</v>
      </c>
      <c r="AO144" s="4">
        <v>9.6750000000000003E-2</v>
      </c>
      <c r="AP144" s="4">
        <v>551</v>
      </c>
      <c r="AQ144" s="4">
        <v>134.75</v>
      </c>
      <c r="AR144" s="4">
        <v>0.63</v>
      </c>
      <c r="AS144" s="3">
        <v>16.5</v>
      </c>
      <c r="AT144" s="4">
        <v>34.75</v>
      </c>
      <c r="AU144" s="4">
        <v>9.625</v>
      </c>
      <c r="AV144" s="4"/>
      <c r="AW144" s="3">
        <v>15.75</v>
      </c>
      <c r="AX144" s="4" t="s">
        <v>215</v>
      </c>
      <c r="AY144" s="4" t="s">
        <v>215</v>
      </c>
      <c r="AZ144" s="4" t="s">
        <v>181</v>
      </c>
      <c r="BA144" s="3">
        <f>0.5*1</f>
        <v>0.5</v>
      </c>
      <c r="BB144" s="4" t="s">
        <v>157</v>
      </c>
      <c r="BC144" s="4" t="s">
        <v>216</v>
      </c>
      <c r="BD144" s="4" t="s">
        <v>216</v>
      </c>
      <c r="BE144" s="4"/>
      <c r="BF144" s="4"/>
      <c r="BG144" s="4"/>
      <c r="BH144" s="4"/>
      <c r="BI144" s="4">
        <v>17.670000000000002</v>
      </c>
      <c r="BJ144" s="4" t="s">
        <v>219</v>
      </c>
      <c r="BK144" s="4"/>
      <c r="BL144" s="3">
        <f t="shared" si="55"/>
        <v>0.01</v>
      </c>
      <c r="BM144" s="4" t="s">
        <v>170</v>
      </c>
      <c r="BN144" s="4" t="s">
        <v>181</v>
      </c>
      <c r="BO144" s="4" t="s">
        <v>181</v>
      </c>
      <c r="BP144" s="4" t="s">
        <v>181</v>
      </c>
      <c r="BQ144" s="4" t="s">
        <v>181</v>
      </c>
      <c r="BR144" s="4" t="s">
        <v>181</v>
      </c>
      <c r="BS144" s="4" t="s">
        <v>181</v>
      </c>
      <c r="BT144" s="3">
        <f t="shared" si="53"/>
        <v>0.15</v>
      </c>
      <c r="BU144" s="4" t="s">
        <v>216</v>
      </c>
      <c r="BV144" s="4"/>
      <c r="BW144" s="4" t="s">
        <v>181</v>
      </c>
      <c r="BX144" s="4" t="s">
        <v>215</v>
      </c>
      <c r="BY144" s="4"/>
      <c r="BZ144" s="4" t="s">
        <v>215</v>
      </c>
      <c r="CA144" s="4" t="s">
        <v>215</v>
      </c>
      <c r="CB144" s="3">
        <f>0.5*0.02</f>
        <v>0.01</v>
      </c>
      <c r="CC144" s="4" t="s">
        <v>170</v>
      </c>
      <c r="CD144" s="4">
        <v>1.25</v>
      </c>
      <c r="CE144" s="4">
        <v>1.5</v>
      </c>
      <c r="CF144" s="4">
        <v>0</v>
      </c>
      <c r="CG144" s="4">
        <v>0</v>
      </c>
      <c r="CH144" s="4"/>
      <c r="CI144" s="4">
        <v>0</v>
      </c>
      <c r="CJ144" s="4"/>
      <c r="CK144" s="4">
        <v>0</v>
      </c>
      <c r="CL144" s="4">
        <v>237.6</v>
      </c>
      <c r="CM144" s="4" t="s">
        <v>159</v>
      </c>
      <c r="CN144" s="4" t="s">
        <v>157</v>
      </c>
      <c r="CO144" s="4"/>
      <c r="CP144" s="4"/>
      <c r="CQ144" s="4"/>
      <c r="CR144" s="4"/>
      <c r="CS144" s="4"/>
      <c r="CT144" s="4"/>
      <c r="CU144" s="4" t="s">
        <v>170</v>
      </c>
      <c r="CV144" s="4"/>
      <c r="CW144" s="4"/>
      <c r="CX144" s="4"/>
      <c r="CY144" s="4"/>
      <c r="CZ144" s="4" t="s">
        <v>216</v>
      </c>
      <c r="DA144" s="4" t="s">
        <v>407</v>
      </c>
      <c r="DB144" s="4" t="s">
        <v>407</v>
      </c>
      <c r="DC144" s="4" t="s">
        <v>407</v>
      </c>
      <c r="DD144" s="4" t="s">
        <v>407</v>
      </c>
      <c r="DE144" s="4" t="s">
        <v>170</v>
      </c>
      <c r="DF144" s="4"/>
      <c r="DG144" s="4"/>
      <c r="DH144" s="4"/>
      <c r="DI144" s="4"/>
      <c r="DJ144" s="4"/>
      <c r="DK144" s="4" t="s">
        <v>157</v>
      </c>
      <c r="DL144" s="4"/>
      <c r="DM144" s="4"/>
      <c r="DN144" s="4"/>
      <c r="DO144" s="4" t="s">
        <v>175</v>
      </c>
      <c r="DP144" s="4"/>
      <c r="DQ144" s="4"/>
      <c r="DR144" s="4"/>
      <c r="DS144" s="4" t="s">
        <v>317</v>
      </c>
      <c r="DT144" s="4"/>
      <c r="DU144" s="3" t="s">
        <v>350</v>
      </c>
      <c r="DV144" s="3" t="s">
        <v>350</v>
      </c>
      <c r="DW144" s="4" t="s">
        <v>407</v>
      </c>
      <c r="DX144" s="4"/>
      <c r="DY144" s="4"/>
      <c r="DZ144" s="4"/>
      <c r="EA144" s="4"/>
      <c r="EB144" s="4"/>
      <c r="EC144" s="4"/>
      <c r="ED144" s="4"/>
      <c r="EE144" s="3" t="s">
        <v>350</v>
      </c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 t="s">
        <v>159</v>
      </c>
      <c r="ES144" s="4" t="s">
        <v>159</v>
      </c>
      <c r="ET144" s="3">
        <f t="shared" si="52"/>
        <v>0</v>
      </c>
      <c r="EU144" s="4" t="s">
        <v>159</v>
      </c>
      <c r="EV144" s="4"/>
      <c r="EW144" s="4"/>
      <c r="EX144" s="4" t="s">
        <v>159</v>
      </c>
      <c r="EY144" s="4" t="s">
        <v>159</v>
      </c>
      <c r="EZ144" s="4"/>
      <c r="FA144" s="4" t="s">
        <v>157</v>
      </c>
      <c r="FB144" s="4"/>
      <c r="FC144" s="4"/>
      <c r="FD144" s="4"/>
      <c r="FE144" s="4"/>
      <c r="FF144" s="4"/>
      <c r="FG144" s="4"/>
      <c r="FH144" s="4"/>
      <c r="FI144" s="4">
        <v>0.5675</v>
      </c>
      <c r="FJ144" s="4">
        <v>7.6749999999999998</v>
      </c>
      <c r="FK144" s="4">
        <v>67.767499999999998</v>
      </c>
    </row>
    <row r="145" spans="1:167" x14ac:dyDescent="0.25">
      <c r="A145" s="13">
        <v>31062</v>
      </c>
      <c r="B145" s="13" t="s">
        <v>594</v>
      </c>
      <c r="C145" s="4" t="s">
        <v>595</v>
      </c>
      <c r="D145" s="4"/>
      <c r="E145" s="1" t="s">
        <v>830</v>
      </c>
      <c r="F145" s="1"/>
      <c r="G145" s="1"/>
      <c r="H145" s="1" t="s">
        <v>863</v>
      </c>
      <c r="I145" s="1"/>
      <c r="J145" s="9" t="s">
        <v>870</v>
      </c>
      <c r="K145" s="9" t="s">
        <v>869</v>
      </c>
      <c r="L145" s="10">
        <v>293565.40000000002</v>
      </c>
      <c r="M145" s="10">
        <v>4973149.2</v>
      </c>
      <c r="N145" s="15" t="s">
        <v>831</v>
      </c>
      <c r="O145" s="15" t="s">
        <v>831</v>
      </c>
      <c r="P145" s="4">
        <v>368.33333299999998</v>
      </c>
      <c r="Q145" s="4">
        <v>3</v>
      </c>
      <c r="R145" s="3">
        <v>818.83333300000004</v>
      </c>
      <c r="S145" s="4">
        <v>0</v>
      </c>
      <c r="T145" s="4">
        <v>2.4166669999999999</v>
      </c>
      <c r="U145" s="4">
        <v>7.0833329999999997</v>
      </c>
      <c r="V145" s="4">
        <v>244.16666699999999</v>
      </c>
      <c r="W145" s="4"/>
      <c r="X145" s="4">
        <v>14.25</v>
      </c>
      <c r="Y145" s="4">
        <v>395.66666700000002</v>
      </c>
      <c r="Z145" s="4">
        <v>2.0833000000000001E-2</v>
      </c>
      <c r="AA145" s="3">
        <f t="shared" si="50"/>
        <v>2.6784988100000004E-2</v>
      </c>
      <c r="AB145" s="4">
        <v>6.2183330000000003</v>
      </c>
      <c r="AC145" s="4">
        <v>6.2</v>
      </c>
      <c r="AD145" s="3">
        <f t="shared" si="51"/>
        <v>27.457320000000003</v>
      </c>
      <c r="AE145" s="4">
        <f>0.5*0.03</f>
        <v>1.4999999999999999E-2</v>
      </c>
      <c r="AF145" s="3">
        <f t="shared" si="45"/>
        <v>4.9285499999999996E-2</v>
      </c>
      <c r="AG145" s="4">
        <v>0.61499999999999999</v>
      </c>
      <c r="AH145" s="3">
        <v>5.058E-3</v>
      </c>
      <c r="AI145" s="4"/>
      <c r="AJ145" s="4">
        <v>6.8333329999999997</v>
      </c>
      <c r="AK145" s="3">
        <v>7.4832999999999997E-2</v>
      </c>
      <c r="AL145" s="4">
        <v>0.86633300000000002</v>
      </c>
      <c r="AM145" s="4"/>
      <c r="AN145" s="4"/>
      <c r="AO145" s="4" t="s">
        <v>317</v>
      </c>
      <c r="AP145" s="4">
        <v>435</v>
      </c>
      <c r="AQ145" s="4">
        <v>149.25</v>
      </c>
      <c r="AR145" s="4">
        <v>0.33500000000000002</v>
      </c>
      <c r="AS145" s="3">
        <v>29</v>
      </c>
      <c r="AT145" s="4">
        <v>4.625</v>
      </c>
      <c r="AU145" s="4">
        <v>17.25</v>
      </c>
      <c r="AV145" s="4"/>
      <c r="AW145" s="3">
        <v>19.5</v>
      </c>
      <c r="AX145" s="4"/>
      <c r="AY145" s="4"/>
      <c r="AZ145" s="4"/>
      <c r="BA145" s="3">
        <f>0.5*1</f>
        <v>0.5</v>
      </c>
      <c r="BB145" s="4"/>
      <c r="BC145" s="4" t="s">
        <v>216</v>
      </c>
      <c r="BD145" s="4"/>
      <c r="BE145" s="4"/>
      <c r="BF145" s="4"/>
      <c r="BG145" s="4"/>
      <c r="BH145" s="4"/>
      <c r="BI145" s="4"/>
      <c r="BJ145" s="4" t="s">
        <v>219</v>
      </c>
      <c r="BK145" s="4"/>
      <c r="BL145" s="3">
        <f t="shared" si="55"/>
        <v>0.01</v>
      </c>
      <c r="BM145" s="4"/>
      <c r="BN145" s="4" t="s">
        <v>181</v>
      </c>
      <c r="BO145" s="4"/>
      <c r="BP145" s="4">
        <v>0.83250000000000002</v>
      </c>
      <c r="BQ145" s="4"/>
      <c r="BR145" s="4" t="s">
        <v>181</v>
      </c>
      <c r="BS145" s="4"/>
      <c r="BT145" s="3">
        <f t="shared" si="53"/>
        <v>0.15</v>
      </c>
      <c r="BU145" s="4"/>
      <c r="BV145" s="4"/>
      <c r="BW145" s="4"/>
      <c r="BX145" s="4"/>
      <c r="BY145" s="4"/>
      <c r="BZ145" s="4" t="s">
        <v>215</v>
      </c>
      <c r="CA145" s="4"/>
      <c r="CB145" s="3">
        <f>0.5*0.02</f>
        <v>0.01</v>
      </c>
      <c r="CC145" s="4"/>
      <c r="CD145" s="4">
        <v>30.75</v>
      </c>
      <c r="CE145" s="4">
        <v>16.25</v>
      </c>
      <c r="CF145" s="4">
        <v>0</v>
      </c>
      <c r="CG145" s="4">
        <v>2.25</v>
      </c>
      <c r="CH145" s="4"/>
      <c r="CI145" s="4">
        <v>0</v>
      </c>
      <c r="CJ145" s="4"/>
      <c r="CK145" s="4">
        <v>86.5</v>
      </c>
      <c r="CL145" s="4">
        <v>581.46833300000003</v>
      </c>
      <c r="CM145" s="4" t="s">
        <v>159</v>
      </c>
      <c r="CN145" s="4" t="s">
        <v>157</v>
      </c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 t="s">
        <v>157</v>
      </c>
      <c r="DL145" s="4"/>
      <c r="DM145" s="4"/>
      <c r="DN145" s="4"/>
      <c r="DO145" s="4"/>
      <c r="DP145" s="4"/>
      <c r="DQ145" s="4"/>
      <c r="DR145" s="4"/>
      <c r="DS145" s="4" t="s">
        <v>317</v>
      </c>
      <c r="DT145" s="4"/>
      <c r="DU145" s="3" t="s">
        <v>350</v>
      </c>
      <c r="DV145" s="3" t="s">
        <v>350</v>
      </c>
      <c r="DW145" s="4"/>
      <c r="DX145" s="4"/>
      <c r="DY145" s="4"/>
      <c r="DZ145" s="4"/>
      <c r="EA145" s="4"/>
      <c r="EB145" s="4"/>
      <c r="EC145" s="4"/>
      <c r="ED145" s="4"/>
      <c r="EE145" s="3" t="s">
        <v>350</v>
      </c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 t="s">
        <v>159</v>
      </c>
      <c r="ES145" s="4" t="s">
        <v>159</v>
      </c>
      <c r="ET145" s="3">
        <f t="shared" si="52"/>
        <v>0</v>
      </c>
      <c r="EU145" s="4" t="s">
        <v>159</v>
      </c>
      <c r="EV145" s="4"/>
      <c r="EW145" s="4"/>
      <c r="EX145" s="4"/>
      <c r="EY145" s="4" t="s">
        <v>159</v>
      </c>
      <c r="EZ145" s="4"/>
      <c r="FA145" s="4"/>
      <c r="FB145" s="4"/>
      <c r="FC145" s="4"/>
      <c r="FD145" s="4"/>
      <c r="FE145" s="4"/>
      <c r="FF145" s="4"/>
      <c r="FG145" s="4"/>
      <c r="FH145" s="4"/>
      <c r="FI145" s="4">
        <v>0.64500000000000002</v>
      </c>
      <c r="FJ145" s="4">
        <v>7.2833329999999998</v>
      </c>
      <c r="FK145" s="4">
        <v>71.718333000000001</v>
      </c>
    </row>
    <row r="146" spans="1:167" x14ac:dyDescent="0.25">
      <c r="A146" s="13">
        <v>31063</v>
      </c>
      <c r="B146" s="13" t="s">
        <v>596</v>
      </c>
      <c r="C146" s="4" t="s">
        <v>595</v>
      </c>
      <c r="D146" s="4"/>
      <c r="E146" s="1" t="s">
        <v>830</v>
      </c>
      <c r="F146" s="1"/>
      <c r="G146" s="1"/>
      <c r="H146" s="1" t="s">
        <v>863</v>
      </c>
      <c r="I146" s="1"/>
      <c r="J146" s="9" t="s">
        <v>870</v>
      </c>
      <c r="K146" s="9" t="s">
        <v>869</v>
      </c>
      <c r="L146" s="10">
        <v>295947</v>
      </c>
      <c r="M146" s="10">
        <v>4971832</v>
      </c>
      <c r="N146" s="15" t="s">
        <v>831</v>
      </c>
      <c r="O146" s="15" t="s">
        <v>831</v>
      </c>
      <c r="P146" s="4">
        <v>342.16666700000002</v>
      </c>
      <c r="Q146" s="4" t="s">
        <v>219</v>
      </c>
      <c r="R146" s="3">
        <v>943</v>
      </c>
      <c r="S146" s="4">
        <v>0</v>
      </c>
      <c r="T146" s="4">
        <v>0.89500000000000002</v>
      </c>
      <c r="U146" s="4">
        <v>7.05</v>
      </c>
      <c r="V146" s="4">
        <v>249.16666699999999</v>
      </c>
      <c r="W146" s="4"/>
      <c r="X146" s="4">
        <v>15.066667000000001</v>
      </c>
      <c r="Y146" s="4">
        <v>389.33333299999998</v>
      </c>
      <c r="Z146" s="4">
        <v>4.3333000000000003E-2</v>
      </c>
      <c r="AA146" s="3">
        <f t="shared" si="50"/>
        <v>5.5713238100000007E-2</v>
      </c>
      <c r="AB146" s="4">
        <v>7.9583329999999997</v>
      </c>
      <c r="AC146" s="4">
        <v>7.9166670000000003</v>
      </c>
      <c r="AD146" s="3">
        <f t="shared" si="51"/>
        <v>35.059751476200006</v>
      </c>
      <c r="AE146" s="4">
        <f>0.5*0.03</f>
        <v>1.4999999999999999E-2</v>
      </c>
      <c r="AF146" s="3">
        <f t="shared" si="45"/>
        <v>4.9285499999999996E-2</v>
      </c>
      <c r="AG146" s="4">
        <v>0.57499999999999996</v>
      </c>
      <c r="AH146" s="3">
        <v>8.5000000000000006E-3</v>
      </c>
      <c r="AI146" s="4"/>
      <c r="AJ146" s="4">
        <v>8.5333330000000007</v>
      </c>
      <c r="AK146" s="3">
        <v>2.0333E-2</v>
      </c>
      <c r="AL146" s="4">
        <v>0.69866700000000004</v>
      </c>
      <c r="AM146" s="4" t="s">
        <v>219</v>
      </c>
      <c r="AN146" s="4" t="s">
        <v>180</v>
      </c>
      <c r="AO146" s="4" t="s">
        <v>317</v>
      </c>
      <c r="AP146" s="4">
        <v>420</v>
      </c>
      <c r="AQ146" s="4">
        <v>146.75</v>
      </c>
      <c r="AR146" s="4">
        <v>3.9</v>
      </c>
      <c r="AS146" s="3">
        <v>71.25</v>
      </c>
      <c r="AT146" s="4">
        <v>7.7750000000000004</v>
      </c>
      <c r="AU146" s="4">
        <v>35.75</v>
      </c>
      <c r="AV146" s="4"/>
      <c r="AW146" s="3">
        <v>16.25</v>
      </c>
      <c r="AX146" s="4" t="s">
        <v>215</v>
      </c>
      <c r="AY146" s="4" t="s">
        <v>215</v>
      </c>
      <c r="AZ146" s="4" t="s">
        <v>181</v>
      </c>
      <c r="BA146" s="3">
        <f>0.5*1</f>
        <v>0.5</v>
      </c>
      <c r="BB146" s="4" t="s">
        <v>157</v>
      </c>
      <c r="BC146" s="4">
        <v>0.34275</v>
      </c>
      <c r="BD146" s="4">
        <v>0.40799999999999997</v>
      </c>
      <c r="BE146" s="4"/>
      <c r="BF146" s="4"/>
      <c r="BG146" s="4"/>
      <c r="BH146" s="4"/>
      <c r="BI146" s="4">
        <v>40.25</v>
      </c>
      <c r="BJ146" s="4">
        <v>50.892499999999998</v>
      </c>
      <c r="BK146" s="4"/>
      <c r="BL146" s="3">
        <f t="shared" si="55"/>
        <v>0.01</v>
      </c>
      <c r="BM146" s="4" t="s">
        <v>170</v>
      </c>
      <c r="BN146" s="4" t="s">
        <v>181</v>
      </c>
      <c r="BO146" s="4" t="s">
        <v>181</v>
      </c>
      <c r="BP146" s="4" t="s">
        <v>181</v>
      </c>
      <c r="BQ146" s="4" t="s">
        <v>181</v>
      </c>
      <c r="BR146" s="4" t="s">
        <v>181</v>
      </c>
      <c r="BS146" s="4" t="s">
        <v>181</v>
      </c>
      <c r="BT146" s="3">
        <f t="shared" si="53"/>
        <v>0.15</v>
      </c>
      <c r="BU146" s="4" t="s">
        <v>216</v>
      </c>
      <c r="BV146" s="4"/>
      <c r="BW146" s="4" t="s">
        <v>181</v>
      </c>
      <c r="BX146" s="4" t="s">
        <v>215</v>
      </c>
      <c r="BY146" s="4" t="s">
        <v>181</v>
      </c>
      <c r="BZ146" s="4" t="s">
        <v>215</v>
      </c>
      <c r="CA146" s="4" t="s">
        <v>215</v>
      </c>
      <c r="CB146" s="3">
        <f>0.5*0.02</f>
        <v>0.01</v>
      </c>
      <c r="CC146" s="4" t="s">
        <v>170</v>
      </c>
      <c r="CD146" s="4">
        <v>1.5</v>
      </c>
      <c r="CE146" s="4">
        <v>0</v>
      </c>
      <c r="CF146" s="4">
        <v>0</v>
      </c>
      <c r="CG146" s="4">
        <v>0.25</v>
      </c>
      <c r="CH146" s="4">
        <v>0</v>
      </c>
      <c r="CI146" s="4">
        <v>0.25</v>
      </c>
      <c r="CJ146" s="4"/>
      <c r="CK146" s="4">
        <v>0</v>
      </c>
      <c r="CL146" s="4">
        <v>372.80166700000001</v>
      </c>
      <c r="CM146" s="4" t="s">
        <v>159</v>
      </c>
      <c r="CN146" s="4" t="s">
        <v>157</v>
      </c>
      <c r="CO146" s="4"/>
      <c r="CP146" s="4"/>
      <c r="CQ146" s="4"/>
      <c r="CR146" s="4"/>
      <c r="CS146" s="4"/>
      <c r="CT146" s="4"/>
      <c r="CU146" s="4" t="s">
        <v>170</v>
      </c>
      <c r="CV146" s="4"/>
      <c r="CW146" s="4"/>
      <c r="CX146" s="4"/>
      <c r="CY146" s="4"/>
      <c r="CZ146" s="4" t="s">
        <v>216</v>
      </c>
      <c r="DA146" s="4" t="s">
        <v>407</v>
      </c>
      <c r="DB146" s="4">
        <v>1.15E-4</v>
      </c>
      <c r="DC146" s="4" t="s">
        <v>407</v>
      </c>
      <c r="DD146" s="4" t="s">
        <v>407</v>
      </c>
      <c r="DE146" s="4" t="s">
        <v>170</v>
      </c>
      <c r="DF146" s="4"/>
      <c r="DG146" s="4"/>
      <c r="DH146" s="4"/>
      <c r="DI146" s="4"/>
      <c r="DJ146" s="4"/>
      <c r="DK146" s="4" t="s">
        <v>157</v>
      </c>
      <c r="DL146" s="4"/>
      <c r="DM146" s="4"/>
      <c r="DN146" s="4"/>
      <c r="DO146" s="4" t="s">
        <v>175</v>
      </c>
      <c r="DP146" s="4"/>
      <c r="DQ146" s="4"/>
      <c r="DR146" s="4"/>
      <c r="DS146" s="4" t="s">
        <v>317</v>
      </c>
      <c r="DT146" s="4"/>
      <c r="DU146" s="3" t="s">
        <v>350</v>
      </c>
      <c r="DV146" s="3" t="s">
        <v>350</v>
      </c>
      <c r="DW146" s="4" t="s">
        <v>407</v>
      </c>
      <c r="DX146" s="4"/>
      <c r="DY146" s="4"/>
      <c r="DZ146" s="4"/>
      <c r="EA146" s="4"/>
      <c r="EB146" s="4"/>
      <c r="EC146" s="4"/>
      <c r="ED146" s="4"/>
      <c r="EE146" s="3" t="s">
        <v>350</v>
      </c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>
        <v>0.42499999999999999</v>
      </c>
      <c r="ES146" s="4" t="s">
        <v>159</v>
      </c>
      <c r="ET146" s="3">
        <f t="shared" si="52"/>
        <v>0.42499999999999999</v>
      </c>
      <c r="EU146" s="4" t="s">
        <v>159</v>
      </c>
      <c r="EV146" s="4"/>
      <c r="EW146" s="4"/>
      <c r="EX146" s="4" t="s">
        <v>159</v>
      </c>
      <c r="EY146" s="4" t="s">
        <v>159</v>
      </c>
      <c r="EZ146" s="4"/>
      <c r="FA146" s="4" t="s">
        <v>157</v>
      </c>
      <c r="FB146" s="4"/>
      <c r="FC146" s="4"/>
      <c r="FD146" s="4"/>
      <c r="FE146" s="4"/>
      <c r="FF146" s="4"/>
      <c r="FG146" s="4"/>
      <c r="FH146" s="4"/>
      <c r="FI146" s="4">
        <v>0.58333299999999999</v>
      </c>
      <c r="FJ146" s="4">
        <v>7.8666669999999996</v>
      </c>
      <c r="FK146" s="4">
        <v>78.415000000000006</v>
      </c>
    </row>
    <row r="147" spans="1:167" x14ac:dyDescent="0.25">
      <c r="A147" s="13">
        <v>31064</v>
      </c>
      <c r="B147" s="13" t="s">
        <v>597</v>
      </c>
      <c r="C147" s="4" t="s">
        <v>595</v>
      </c>
      <c r="D147" s="4"/>
      <c r="E147" s="1" t="s">
        <v>830</v>
      </c>
      <c r="F147" s="1"/>
      <c r="G147" s="1"/>
      <c r="H147" s="1" t="s">
        <v>863</v>
      </c>
      <c r="I147" s="1"/>
      <c r="J147" s="9" t="s">
        <v>870</v>
      </c>
      <c r="K147" s="9" t="s">
        <v>869</v>
      </c>
      <c r="L147" s="10">
        <v>294389</v>
      </c>
      <c r="M147" s="10">
        <v>4972803</v>
      </c>
      <c r="N147" s="15" t="s">
        <v>831</v>
      </c>
      <c r="O147" s="15" t="s">
        <v>831</v>
      </c>
      <c r="P147" s="4">
        <v>328</v>
      </c>
      <c r="Q147" s="4" t="s">
        <v>215</v>
      </c>
      <c r="R147" s="3">
        <v>793.66666699999996</v>
      </c>
      <c r="S147" s="4">
        <v>0</v>
      </c>
      <c r="T147" s="4">
        <v>0.79166700000000001</v>
      </c>
      <c r="U147" s="4">
        <v>6.983333</v>
      </c>
      <c r="V147" s="4">
        <v>441</v>
      </c>
      <c r="W147" s="4"/>
      <c r="X147" s="4">
        <v>14.533333000000001</v>
      </c>
      <c r="Y147" s="4">
        <v>408.16666700000002</v>
      </c>
      <c r="Z147" s="4">
        <v>7.8329999999999997E-3</v>
      </c>
      <c r="AA147" s="3">
        <f t="shared" si="50"/>
        <v>1.00708881E-2</v>
      </c>
      <c r="AB147" s="4">
        <v>8.7243329999999997</v>
      </c>
      <c r="AC147" s="4">
        <v>8.7166669999999993</v>
      </c>
      <c r="AD147" s="3">
        <f t="shared" si="51"/>
        <v>38.602631476200003</v>
      </c>
      <c r="AE147" s="4">
        <f>0.5*0.001</f>
        <v>5.0000000000000001E-4</v>
      </c>
      <c r="AF147" s="3">
        <f t="shared" si="45"/>
        <v>1.64285E-3</v>
      </c>
      <c r="AG147" s="4">
        <v>0.37566699999999997</v>
      </c>
      <c r="AH147" s="3">
        <v>7.5830000000000003E-3</v>
      </c>
      <c r="AI147" s="4"/>
      <c r="AJ147" s="4">
        <v>9.1</v>
      </c>
      <c r="AK147" s="3">
        <v>1.6667000000000001E-2</v>
      </c>
      <c r="AL147" s="4">
        <v>0.68500000000000005</v>
      </c>
      <c r="AM147" s="4"/>
      <c r="AN147" s="4"/>
      <c r="AO147" s="4"/>
      <c r="AP147" s="4">
        <v>406.5</v>
      </c>
      <c r="AQ147" s="4">
        <v>152.16666699999999</v>
      </c>
      <c r="AR147" s="4">
        <v>1.375</v>
      </c>
      <c r="AS147" s="3">
        <v>56.5</v>
      </c>
      <c r="AT147" s="4">
        <v>6.7833329999999998</v>
      </c>
      <c r="AU147" s="4">
        <v>25.75</v>
      </c>
      <c r="AV147" s="4"/>
      <c r="AW147" s="3">
        <v>17.75</v>
      </c>
      <c r="AX147" s="4"/>
      <c r="AY147" s="4"/>
      <c r="AZ147" s="4"/>
      <c r="BA147" s="3">
        <v>0.47499999999999998</v>
      </c>
      <c r="BB147" s="4"/>
      <c r="BC147" s="4">
        <v>15.2875</v>
      </c>
      <c r="BD147" s="4"/>
      <c r="BE147" s="4"/>
      <c r="BF147" s="4"/>
      <c r="BG147" s="4"/>
      <c r="BH147" s="4"/>
      <c r="BI147" s="4"/>
      <c r="BJ147" s="4">
        <v>38</v>
      </c>
      <c r="BK147" s="4"/>
      <c r="BL147" s="3">
        <f t="shared" si="55"/>
        <v>0.01</v>
      </c>
      <c r="BM147" s="4"/>
      <c r="BN147" s="4">
        <v>1.4750000000000001</v>
      </c>
      <c r="BO147" s="4"/>
      <c r="BP147" s="4" t="s">
        <v>503</v>
      </c>
      <c r="BQ147" s="4"/>
      <c r="BR147" s="4" t="s">
        <v>504</v>
      </c>
      <c r="BS147" s="4"/>
      <c r="BT147" s="3">
        <f t="shared" si="53"/>
        <v>0.15</v>
      </c>
      <c r="BU147" s="4"/>
      <c r="BV147" s="4"/>
      <c r="BW147" s="4"/>
      <c r="BX147" s="4"/>
      <c r="BY147" s="4"/>
      <c r="BZ147" s="4" t="s">
        <v>169</v>
      </c>
      <c r="CA147" s="4"/>
      <c r="CB147" s="3">
        <v>1.5625E-2</v>
      </c>
      <c r="CC147" s="4"/>
      <c r="CD147" s="4">
        <v>1.75</v>
      </c>
      <c r="CE147" s="4">
        <v>3</v>
      </c>
      <c r="CF147" s="4">
        <v>0</v>
      </c>
      <c r="CG147" s="4"/>
      <c r="CH147" s="4"/>
      <c r="CI147" s="4">
        <v>0</v>
      </c>
      <c r="CJ147" s="4"/>
      <c r="CK147" s="4">
        <v>0</v>
      </c>
      <c r="CL147" s="4">
        <v>50.306666999999997</v>
      </c>
      <c r="CM147" s="4" t="s">
        <v>159</v>
      </c>
      <c r="CN147" s="4" t="s">
        <v>507</v>
      </c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 t="s">
        <v>507</v>
      </c>
      <c r="DL147" s="4"/>
      <c r="DM147" s="4"/>
      <c r="DN147" s="4"/>
      <c r="DO147" s="4"/>
      <c r="DP147" s="4"/>
      <c r="DQ147" s="4"/>
      <c r="DR147" s="4"/>
      <c r="DS147" s="4" t="s">
        <v>315</v>
      </c>
      <c r="DT147" s="4"/>
      <c r="DU147" s="3" t="s">
        <v>508</v>
      </c>
      <c r="DV147" s="3" t="s">
        <v>508</v>
      </c>
      <c r="DW147" s="4"/>
      <c r="DX147" s="4"/>
      <c r="DY147" s="4"/>
      <c r="DZ147" s="4"/>
      <c r="EA147" s="4"/>
      <c r="EB147" s="4"/>
      <c r="EC147" s="4"/>
      <c r="ED147" s="4"/>
      <c r="EE147" s="3" t="s">
        <v>156</v>
      </c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 t="s">
        <v>159</v>
      </c>
      <c r="ES147" s="4" t="s">
        <v>159</v>
      </c>
      <c r="ET147" s="3">
        <f t="shared" si="52"/>
        <v>0</v>
      </c>
      <c r="EU147" s="4" t="s">
        <v>159</v>
      </c>
      <c r="EV147" s="4"/>
      <c r="EW147" s="4"/>
      <c r="EX147" s="4"/>
      <c r="EY147" s="4" t="s">
        <v>507</v>
      </c>
      <c r="EZ147" s="4"/>
      <c r="FA147" s="4"/>
      <c r="FB147" s="4"/>
      <c r="FC147" s="4"/>
      <c r="FD147" s="4"/>
      <c r="FE147" s="4"/>
      <c r="FF147" s="4"/>
      <c r="FG147" s="4"/>
      <c r="FH147" s="4"/>
      <c r="FI147" s="4">
        <v>0.29499999999999998</v>
      </c>
      <c r="FJ147" s="4">
        <v>7.9</v>
      </c>
      <c r="FK147" s="4">
        <v>77.701667</v>
      </c>
    </row>
    <row r="148" spans="1:167" x14ac:dyDescent="0.25">
      <c r="A148" s="13">
        <v>31065</v>
      </c>
      <c r="B148" s="13" t="s">
        <v>598</v>
      </c>
      <c r="C148" s="4" t="s">
        <v>595</v>
      </c>
      <c r="D148" s="4"/>
      <c r="E148" s="1" t="s">
        <v>830</v>
      </c>
      <c r="F148" s="1"/>
      <c r="G148" s="1"/>
      <c r="H148" s="1" t="s">
        <v>863</v>
      </c>
      <c r="I148" s="1"/>
      <c r="J148" s="9" t="s">
        <v>868</v>
      </c>
      <c r="K148" s="9" t="s">
        <v>869</v>
      </c>
      <c r="L148" s="10">
        <v>286616</v>
      </c>
      <c r="M148" s="10">
        <v>4983876</v>
      </c>
      <c r="N148" s="15" t="s">
        <v>831</v>
      </c>
      <c r="O148" s="15"/>
      <c r="P148" s="4">
        <v>387.75</v>
      </c>
      <c r="Q148" s="4" t="s">
        <v>219</v>
      </c>
      <c r="R148" s="3">
        <v>945.75</v>
      </c>
      <c r="S148" s="4">
        <v>0</v>
      </c>
      <c r="T148" s="4">
        <v>2.1625000000000001</v>
      </c>
      <c r="U148" s="4">
        <v>6.9249999999999998</v>
      </c>
      <c r="V148" s="4">
        <v>245.5</v>
      </c>
      <c r="W148" s="4"/>
      <c r="X148" s="4">
        <v>14.35</v>
      </c>
      <c r="Y148" s="4">
        <v>414.75</v>
      </c>
      <c r="Z148" s="4">
        <v>3.125E-2</v>
      </c>
      <c r="AA148" s="3">
        <f t="shared" si="50"/>
        <v>4.0178125000000002E-2</v>
      </c>
      <c r="AB148" s="4">
        <v>1.33</v>
      </c>
      <c r="AC148" s="4">
        <v>1.3</v>
      </c>
      <c r="AD148" s="3">
        <f t="shared" si="51"/>
        <v>5.7571800000000009</v>
      </c>
      <c r="AE148" s="4">
        <f>0.5*0.03</f>
        <v>1.4999999999999999E-2</v>
      </c>
      <c r="AF148" s="3">
        <f t="shared" si="45"/>
        <v>4.9285499999999996E-2</v>
      </c>
      <c r="AG148" s="4">
        <v>0.14499999999999999</v>
      </c>
      <c r="AH148" s="3">
        <v>7.8250000000000004E-3</v>
      </c>
      <c r="AI148" s="4"/>
      <c r="AJ148" s="4">
        <v>1.4750000000000001</v>
      </c>
      <c r="AK148" s="3">
        <v>1.7749999999999998E-2</v>
      </c>
      <c r="AL148" s="4">
        <v>0.97499999999999998</v>
      </c>
      <c r="AM148" s="4"/>
      <c r="AN148" s="4"/>
      <c r="AO148" s="4"/>
      <c r="AP148" s="4">
        <v>471.75</v>
      </c>
      <c r="AQ148" s="4">
        <v>150.25</v>
      </c>
      <c r="AR148" s="4">
        <v>0.64249999999999996</v>
      </c>
      <c r="AS148" s="3">
        <v>70.25</v>
      </c>
      <c r="AT148" s="4">
        <v>11</v>
      </c>
      <c r="AU148" s="4">
        <v>31</v>
      </c>
      <c r="AV148" s="4"/>
      <c r="AW148" s="3">
        <v>14</v>
      </c>
      <c r="AX148" s="4" t="s">
        <v>215</v>
      </c>
      <c r="AY148" s="4"/>
      <c r="AZ148" s="4"/>
      <c r="BA148" s="3">
        <f>0.5*1</f>
        <v>0.5</v>
      </c>
      <c r="BB148" s="4"/>
      <c r="BC148" s="4" t="s">
        <v>216</v>
      </c>
      <c r="BD148" s="4"/>
      <c r="BE148" s="4"/>
      <c r="BF148" s="4"/>
      <c r="BG148" s="4"/>
      <c r="BH148" s="4"/>
      <c r="BI148" s="4"/>
      <c r="BJ148" s="4" t="s">
        <v>219</v>
      </c>
      <c r="BK148" s="4"/>
      <c r="BL148" s="3">
        <f t="shared" si="55"/>
        <v>0.01</v>
      </c>
      <c r="BM148" s="4"/>
      <c r="BN148" s="4" t="s">
        <v>181</v>
      </c>
      <c r="BO148" s="4"/>
      <c r="BP148" s="4" t="s">
        <v>181</v>
      </c>
      <c r="BQ148" s="4"/>
      <c r="BR148" s="4" t="s">
        <v>181</v>
      </c>
      <c r="BS148" s="4"/>
      <c r="BT148" s="3">
        <f t="shared" si="53"/>
        <v>0.15</v>
      </c>
      <c r="BU148" s="4"/>
      <c r="BV148" s="4"/>
      <c r="BW148" s="4"/>
      <c r="BX148" s="4"/>
      <c r="BY148" s="4"/>
      <c r="BZ148" s="4" t="s">
        <v>215</v>
      </c>
      <c r="CA148" s="4"/>
      <c r="CB148" s="3">
        <v>4.0750000000000001E-2</v>
      </c>
      <c r="CC148" s="4"/>
      <c r="CD148" s="4">
        <v>10.25</v>
      </c>
      <c r="CE148" s="4">
        <v>6.25</v>
      </c>
      <c r="CF148" s="4">
        <v>7.75</v>
      </c>
      <c r="CG148" s="4">
        <v>0</v>
      </c>
      <c r="CH148" s="4"/>
      <c r="CI148" s="4">
        <v>7.75</v>
      </c>
      <c r="CJ148" s="4"/>
      <c r="CK148" s="4">
        <v>39</v>
      </c>
      <c r="CL148" s="4">
        <v>90.75</v>
      </c>
      <c r="CM148" s="4" t="s">
        <v>159</v>
      </c>
      <c r="CN148" s="4" t="s">
        <v>157</v>
      </c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 t="s">
        <v>157</v>
      </c>
      <c r="DL148" s="4"/>
      <c r="DM148" s="4"/>
      <c r="DN148" s="4"/>
      <c r="DO148" s="4"/>
      <c r="DP148" s="4"/>
      <c r="DQ148" s="4"/>
      <c r="DR148" s="4"/>
      <c r="DS148" s="4" t="s">
        <v>317</v>
      </c>
      <c r="DT148" s="4"/>
      <c r="DU148" s="3" t="s">
        <v>350</v>
      </c>
      <c r="DV148" s="3" t="s">
        <v>350</v>
      </c>
      <c r="DW148" s="4"/>
      <c r="DX148" s="4"/>
      <c r="DY148" s="4"/>
      <c r="DZ148" s="4"/>
      <c r="EA148" s="4"/>
      <c r="EB148" s="4"/>
      <c r="EC148" s="4"/>
      <c r="ED148" s="4"/>
      <c r="EE148" s="3" t="s">
        <v>350</v>
      </c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 t="s">
        <v>159</v>
      </c>
      <c r="ES148" s="4" t="s">
        <v>159</v>
      </c>
      <c r="ET148" s="3">
        <f t="shared" si="52"/>
        <v>0</v>
      </c>
      <c r="EU148" s="4" t="s">
        <v>159</v>
      </c>
      <c r="EV148" s="4"/>
      <c r="EW148" s="4"/>
      <c r="EX148" s="4"/>
      <c r="EY148" s="4" t="s">
        <v>159</v>
      </c>
      <c r="EZ148" s="4"/>
      <c r="FA148" s="4"/>
      <c r="FB148" s="4"/>
      <c r="FC148" s="4"/>
      <c r="FD148" s="4"/>
      <c r="FE148" s="4"/>
      <c r="FF148" s="4"/>
      <c r="FG148" s="4"/>
      <c r="FH148" s="4"/>
      <c r="FI148" s="4">
        <v>0.84750000000000003</v>
      </c>
      <c r="FJ148" s="4">
        <v>6.4249999999999998</v>
      </c>
      <c r="FK148" s="4">
        <v>62.945</v>
      </c>
    </row>
    <row r="149" spans="1:167" x14ac:dyDescent="0.25">
      <c r="A149" s="13">
        <v>31066</v>
      </c>
      <c r="B149" s="13" t="s">
        <v>599</v>
      </c>
      <c r="C149" s="4" t="s">
        <v>595</v>
      </c>
      <c r="D149" s="4"/>
      <c r="E149" s="1" t="s">
        <v>830</v>
      </c>
      <c r="F149" s="1"/>
      <c r="G149" s="1"/>
      <c r="H149" s="1" t="s">
        <v>863</v>
      </c>
      <c r="I149" s="1"/>
      <c r="J149" s="9" t="s">
        <v>870</v>
      </c>
      <c r="K149" s="9" t="s">
        <v>869</v>
      </c>
      <c r="L149" s="10">
        <v>295888.3</v>
      </c>
      <c r="M149" s="10">
        <v>4970065.8</v>
      </c>
      <c r="N149" s="15" t="s">
        <v>831</v>
      </c>
      <c r="O149" s="15" t="s">
        <v>831</v>
      </c>
      <c r="P149" s="4">
        <v>320.83333299999998</v>
      </c>
      <c r="Q149" s="4" t="s">
        <v>219</v>
      </c>
      <c r="R149" s="3">
        <v>927.16666699999996</v>
      </c>
      <c r="S149" s="4">
        <v>0</v>
      </c>
      <c r="T149" s="4">
        <v>0.95833299999999999</v>
      </c>
      <c r="U149" s="4">
        <v>7.0666669999999998</v>
      </c>
      <c r="V149" s="4">
        <v>244.5</v>
      </c>
      <c r="W149" s="4"/>
      <c r="X149" s="4">
        <v>14.633333</v>
      </c>
      <c r="Y149" s="4">
        <v>386.16666700000002</v>
      </c>
      <c r="Z149" s="4">
        <v>1.7500000000000002E-2</v>
      </c>
      <c r="AA149" s="3">
        <f t="shared" si="50"/>
        <v>2.2499750000000002E-2</v>
      </c>
      <c r="AB149" s="4">
        <v>6.1983329999999999</v>
      </c>
      <c r="AC149" s="4">
        <v>6.1833330000000002</v>
      </c>
      <c r="AD149" s="3">
        <f t="shared" si="51"/>
        <v>27.383508523800003</v>
      </c>
      <c r="AE149" s="4">
        <f>0.5*0.03</f>
        <v>1.4999999999999999E-2</v>
      </c>
      <c r="AF149" s="3">
        <f t="shared" si="45"/>
        <v>4.9285499999999996E-2</v>
      </c>
      <c r="AG149" s="4">
        <v>0.55166700000000002</v>
      </c>
      <c r="AH149" s="3">
        <v>1.005E-2</v>
      </c>
      <c r="AI149" s="4"/>
      <c r="AJ149" s="4">
        <v>6.75</v>
      </c>
      <c r="AK149" s="3">
        <v>2.5000000000000001E-2</v>
      </c>
      <c r="AL149" s="4">
        <v>0.71099999999999997</v>
      </c>
      <c r="AM149" s="4"/>
      <c r="AN149" s="4"/>
      <c r="AO149" s="4"/>
      <c r="AP149" s="4">
        <v>393.25</v>
      </c>
      <c r="AQ149" s="4">
        <v>138.25</v>
      </c>
      <c r="AR149" s="4">
        <v>0.65249999999999997</v>
      </c>
      <c r="AS149" s="3">
        <v>81.25</v>
      </c>
      <c r="AT149" s="4">
        <v>7.5250000000000004</v>
      </c>
      <c r="AU149" s="4">
        <v>41.25</v>
      </c>
      <c r="AV149" s="4"/>
      <c r="AW149" s="3">
        <v>16.5</v>
      </c>
      <c r="AX149" s="4"/>
      <c r="AY149" s="4"/>
      <c r="AZ149" s="4"/>
      <c r="BA149" s="3">
        <f>0.5*1</f>
        <v>0.5</v>
      </c>
      <c r="BB149" s="4"/>
      <c r="BC149" s="4">
        <v>0.77500000000000002</v>
      </c>
      <c r="BD149" s="4"/>
      <c r="BE149" s="4"/>
      <c r="BF149" s="4"/>
      <c r="BG149" s="4"/>
      <c r="BH149" s="4"/>
      <c r="BI149" s="4"/>
      <c r="BJ149" s="4">
        <v>9.8149999999999995</v>
      </c>
      <c r="BK149" s="4"/>
      <c r="BL149" s="3">
        <f t="shared" si="55"/>
        <v>0.01</v>
      </c>
      <c r="BM149" s="4"/>
      <c r="BN149" s="4" t="s">
        <v>181</v>
      </c>
      <c r="BO149" s="4"/>
      <c r="BP149" s="4" t="s">
        <v>181</v>
      </c>
      <c r="BQ149" s="4"/>
      <c r="BR149" s="4" t="s">
        <v>181</v>
      </c>
      <c r="BS149" s="4"/>
      <c r="BT149" s="3">
        <f t="shared" si="53"/>
        <v>0.15</v>
      </c>
      <c r="BU149" s="4"/>
      <c r="BV149" s="4"/>
      <c r="BW149" s="4"/>
      <c r="BX149" s="4"/>
      <c r="BY149" s="4"/>
      <c r="BZ149" s="4" t="s">
        <v>215</v>
      </c>
      <c r="CA149" s="4"/>
      <c r="CB149" s="3">
        <v>4.1250000000000002E-2</v>
      </c>
      <c r="CC149" s="4"/>
      <c r="CD149" s="4">
        <v>8.75</v>
      </c>
      <c r="CE149" s="4">
        <v>3.75</v>
      </c>
      <c r="CF149" s="4">
        <v>0</v>
      </c>
      <c r="CG149" s="4">
        <v>0</v>
      </c>
      <c r="CH149" s="4"/>
      <c r="CI149" s="4">
        <v>0</v>
      </c>
      <c r="CJ149" s="4"/>
      <c r="CK149" s="4">
        <v>4.75</v>
      </c>
      <c r="CL149" s="4">
        <v>293.89</v>
      </c>
      <c r="CM149" s="4" t="s">
        <v>159</v>
      </c>
      <c r="CN149" s="4" t="s">
        <v>157</v>
      </c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 t="s">
        <v>157</v>
      </c>
      <c r="DL149" s="4"/>
      <c r="DM149" s="4"/>
      <c r="DN149" s="4"/>
      <c r="DO149" s="4"/>
      <c r="DP149" s="4"/>
      <c r="DQ149" s="4"/>
      <c r="DR149" s="4"/>
      <c r="DS149" s="4" t="s">
        <v>317</v>
      </c>
      <c r="DT149" s="4"/>
      <c r="DU149" s="3" t="s">
        <v>350</v>
      </c>
      <c r="DV149" s="3" t="s">
        <v>350</v>
      </c>
      <c r="DW149" s="4"/>
      <c r="DX149" s="4"/>
      <c r="DY149" s="4"/>
      <c r="DZ149" s="4"/>
      <c r="EA149" s="4"/>
      <c r="EB149" s="4"/>
      <c r="EC149" s="4"/>
      <c r="ED149" s="4"/>
      <c r="EE149" s="3" t="s">
        <v>350</v>
      </c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 t="s">
        <v>159</v>
      </c>
      <c r="ES149" s="4" t="s">
        <v>159</v>
      </c>
      <c r="ET149" s="3">
        <f t="shared" si="52"/>
        <v>0</v>
      </c>
      <c r="EU149" s="4" t="s">
        <v>159</v>
      </c>
      <c r="EV149" s="4"/>
      <c r="EW149" s="4"/>
      <c r="EX149" s="4"/>
      <c r="EY149" s="4" t="s">
        <v>159</v>
      </c>
      <c r="EZ149" s="4"/>
      <c r="FA149" s="4"/>
      <c r="FB149" s="4"/>
      <c r="FC149" s="4"/>
      <c r="FD149" s="4"/>
      <c r="FE149" s="4"/>
      <c r="FF149" s="4"/>
      <c r="FG149" s="4"/>
      <c r="FH149" s="4"/>
      <c r="FI149" s="4">
        <v>0.53333299999999995</v>
      </c>
      <c r="FJ149" s="4">
        <v>7.75</v>
      </c>
      <c r="FK149" s="4">
        <v>76.496667000000002</v>
      </c>
    </row>
    <row r="150" spans="1:167" x14ac:dyDescent="0.25">
      <c r="A150" s="13">
        <v>31067</v>
      </c>
      <c r="B150" s="13" t="s">
        <v>630</v>
      </c>
      <c r="C150" s="4" t="s">
        <v>630</v>
      </c>
      <c r="D150" s="4"/>
      <c r="E150" s="1" t="s">
        <v>830</v>
      </c>
      <c r="F150" s="1"/>
      <c r="G150" s="1"/>
      <c r="H150" s="1" t="s">
        <v>863</v>
      </c>
      <c r="I150" s="1"/>
      <c r="J150" s="9" t="s">
        <v>870</v>
      </c>
      <c r="K150" s="9" t="s">
        <v>869</v>
      </c>
      <c r="L150" s="10">
        <v>294311</v>
      </c>
      <c r="M150" s="10">
        <v>4971103</v>
      </c>
      <c r="N150" s="15" t="s">
        <v>831</v>
      </c>
      <c r="O150" s="15" t="s">
        <v>831</v>
      </c>
      <c r="P150" s="4">
        <v>322.83333299999998</v>
      </c>
      <c r="Q150" s="4">
        <v>2.1666669999999999</v>
      </c>
      <c r="R150" s="3">
        <v>813.66666699999996</v>
      </c>
      <c r="S150" s="4">
        <v>0</v>
      </c>
      <c r="T150" s="4">
        <v>2.483333</v>
      </c>
      <c r="U150" s="4">
        <v>7.233333</v>
      </c>
      <c r="V150" s="4">
        <v>239.16666699999999</v>
      </c>
      <c r="W150" s="4"/>
      <c r="X150" s="4">
        <v>15.133333</v>
      </c>
      <c r="Y150" s="4">
        <v>374.33333299999998</v>
      </c>
      <c r="Z150" s="4">
        <v>2.75E-2</v>
      </c>
      <c r="AA150" s="3">
        <f t="shared" si="50"/>
        <v>3.5356749999999999E-2</v>
      </c>
      <c r="AB150" s="4">
        <v>9.5749999999999993</v>
      </c>
      <c r="AC150" s="4">
        <v>9.5500000000000007</v>
      </c>
      <c r="AD150" s="3">
        <f t="shared" si="51"/>
        <v>42.293130000000005</v>
      </c>
      <c r="AE150" s="4">
        <f>0.5*0.03</f>
        <v>1.4999999999999999E-2</v>
      </c>
      <c r="AF150" s="3">
        <f t="shared" si="45"/>
        <v>4.9285499999999996E-2</v>
      </c>
      <c r="AG150" s="4">
        <v>0.408333</v>
      </c>
      <c r="AH150" s="3">
        <v>2.0799999999999999E-2</v>
      </c>
      <c r="AI150" s="4"/>
      <c r="AJ150" s="4">
        <v>9.983333</v>
      </c>
      <c r="AK150" s="3">
        <v>4.1333000000000002E-2</v>
      </c>
      <c r="AL150" s="4">
        <v>0.76466699999999999</v>
      </c>
      <c r="AM150" s="4"/>
      <c r="AN150" s="4"/>
      <c r="AO150" s="4"/>
      <c r="AP150" s="4">
        <v>395</v>
      </c>
      <c r="AQ150" s="4">
        <v>170.25</v>
      </c>
      <c r="AR150" s="4">
        <v>0.26500000000000001</v>
      </c>
      <c r="AS150" s="3">
        <v>33.75</v>
      </c>
      <c r="AT150" s="4">
        <v>5.25</v>
      </c>
      <c r="AU150" s="4">
        <v>21</v>
      </c>
      <c r="AV150" s="4"/>
      <c r="AW150" s="3">
        <v>26.5</v>
      </c>
      <c r="AX150" s="4"/>
      <c r="AY150" s="4"/>
      <c r="AZ150" s="4"/>
      <c r="BA150" s="3">
        <f>0.5*1</f>
        <v>0.5</v>
      </c>
      <c r="BB150" s="4"/>
      <c r="BC150" s="4">
        <v>0.32550000000000001</v>
      </c>
      <c r="BD150" s="4"/>
      <c r="BE150" s="4"/>
      <c r="BF150" s="4"/>
      <c r="BG150" s="4"/>
      <c r="BH150" s="4"/>
      <c r="BI150" s="4"/>
      <c r="BJ150" s="4" t="s">
        <v>219</v>
      </c>
      <c r="BK150" s="4"/>
      <c r="BL150" s="3">
        <f t="shared" si="55"/>
        <v>0.01</v>
      </c>
      <c r="BM150" s="4"/>
      <c r="BN150" s="4" t="s">
        <v>181</v>
      </c>
      <c r="BO150" s="4"/>
      <c r="BP150" s="4" t="s">
        <v>181</v>
      </c>
      <c r="BQ150" s="4"/>
      <c r="BR150" s="4" t="s">
        <v>181</v>
      </c>
      <c r="BS150" s="4"/>
      <c r="BT150" s="3">
        <f t="shared" si="53"/>
        <v>0.15</v>
      </c>
      <c r="BU150" s="4"/>
      <c r="BV150" s="4"/>
      <c r="BW150" s="4"/>
      <c r="BX150" s="4"/>
      <c r="BY150" s="4"/>
      <c r="BZ150" s="4" t="s">
        <v>215</v>
      </c>
      <c r="CA150" s="4"/>
      <c r="CB150" s="3">
        <v>3.9E-2</v>
      </c>
      <c r="CC150" s="4"/>
      <c r="CD150" s="4">
        <v>104</v>
      </c>
      <c r="CE150" s="4">
        <v>14.5</v>
      </c>
      <c r="CF150" s="4">
        <v>1</v>
      </c>
      <c r="CG150" s="4">
        <v>1.5</v>
      </c>
      <c r="CH150" s="4"/>
      <c r="CI150" s="4">
        <v>1</v>
      </c>
      <c r="CJ150" s="4"/>
      <c r="CK150" s="4">
        <v>585</v>
      </c>
      <c r="CL150" s="4">
        <v>660.97333300000003</v>
      </c>
      <c r="CM150" s="4" t="s">
        <v>159</v>
      </c>
      <c r="CN150" s="4" t="s">
        <v>157</v>
      </c>
      <c r="CO150" s="3" t="s">
        <v>350</v>
      </c>
      <c r="CP150" s="3" t="s">
        <v>350</v>
      </c>
      <c r="CQ150" s="3" t="s">
        <v>350</v>
      </c>
      <c r="CR150" s="3" t="s">
        <v>350</v>
      </c>
      <c r="CS150" s="4"/>
      <c r="CT150" s="4"/>
      <c r="CU150" s="4"/>
      <c r="CV150" s="3" t="s">
        <v>350</v>
      </c>
      <c r="CW150" s="3" t="s">
        <v>156</v>
      </c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3">
        <v>0</v>
      </c>
      <c r="DI150" s="4"/>
      <c r="DJ150" s="3" t="s">
        <v>631</v>
      </c>
      <c r="DK150" s="4" t="s">
        <v>157</v>
      </c>
      <c r="DL150" s="4"/>
      <c r="DM150" s="3">
        <v>0</v>
      </c>
      <c r="DN150" s="3" t="s">
        <v>631</v>
      </c>
      <c r="DO150" s="4"/>
      <c r="DP150" s="4"/>
      <c r="DQ150" s="4"/>
      <c r="DR150" s="3" t="s">
        <v>350</v>
      </c>
      <c r="DS150" s="4" t="s">
        <v>317</v>
      </c>
      <c r="DT150" s="3">
        <v>0</v>
      </c>
      <c r="DU150" s="3" t="s">
        <v>350</v>
      </c>
      <c r="DV150" s="3" t="s">
        <v>350</v>
      </c>
      <c r="DW150" s="4"/>
      <c r="DX150" s="3" t="s">
        <v>350</v>
      </c>
      <c r="DY150" s="4"/>
      <c r="DZ150" s="4"/>
      <c r="EA150" s="4"/>
      <c r="EB150" s="4"/>
      <c r="EC150" s="4"/>
      <c r="ED150" s="4"/>
      <c r="EE150" s="3" t="s">
        <v>350</v>
      </c>
      <c r="EF150" s="4"/>
      <c r="EG150" s="4"/>
      <c r="EH150" s="4"/>
      <c r="EI150" s="4"/>
      <c r="EJ150" s="4"/>
      <c r="EK150" s="4"/>
      <c r="EL150" s="4"/>
      <c r="EM150" s="4"/>
      <c r="EN150" s="3" t="s">
        <v>156</v>
      </c>
      <c r="EO150" s="4"/>
      <c r="EP150" s="4"/>
      <c r="EQ150" s="3" t="s">
        <v>156</v>
      </c>
      <c r="ER150" s="4" t="s">
        <v>159</v>
      </c>
      <c r="ES150" s="4" t="s">
        <v>159</v>
      </c>
      <c r="ET150" s="3">
        <f t="shared" si="52"/>
        <v>0</v>
      </c>
      <c r="EU150" s="4" t="s">
        <v>159</v>
      </c>
      <c r="EV150" s="4"/>
      <c r="EW150" s="4"/>
      <c r="EX150" s="4"/>
      <c r="EY150" s="4" t="s">
        <v>159</v>
      </c>
      <c r="EZ150" s="4"/>
      <c r="FA150" s="4"/>
      <c r="FB150" s="3" t="s">
        <v>631</v>
      </c>
      <c r="FC150" s="3" t="s">
        <v>631</v>
      </c>
      <c r="FD150" s="3" t="s">
        <v>350</v>
      </c>
      <c r="FE150" s="3" t="s">
        <v>350</v>
      </c>
      <c r="FF150" s="3" t="s">
        <v>350</v>
      </c>
      <c r="FG150" s="3" t="s">
        <v>350</v>
      </c>
      <c r="FH150" s="4"/>
      <c r="FI150" s="4">
        <v>0.75166699999999997</v>
      </c>
      <c r="FJ150" s="4">
        <v>8.1833329999999993</v>
      </c>
      <c r="FK150" s="4">
        <v>81.578333000000001</v>
      </c>
    </row>
    <row r="151" spans="1:167" x14ac:dyDescent="0.25">
      <c r="A151" s="13">
        <v>40130</v>
      </c>
      <c r="B151" s="13" t="s">
        <v>600</v>
      </c>
      <c r="C151" s="4" t="s">
        <v>600</v>
      </c>
      <c r="D151" s="4"/>
      <c r="E151" s="1" t="s">
        <v>830</v>
      </c>
      <c r="F151" s="1"/>
      <c r="G151" s="1"/>
      <c r="H151" s="1" t="s">
        <v>863</v>
      </c>
      <c r="I151" s="1"/>
      <c r="J151" s="9" t="s">
        <v>871</v>
      </c>
      <c r="K151" s="9" t="s">
        <v>872</v>
      </c>
      <c r="L151" s="10">
        <v>516165.38</v>
      </c>
      <c r="M151" s="10">
        <v>4843447.7</v>
      </c>
      <c r="N151" s="15" t="s">
        <v>831</v>
      </c>
      <c r="O151" s="15"/>
      <c r="P151" s="4">
        <v>179.77500000000001</v>
      </c>
      <c r="Q151" s="4">
        <v>1.75</v>
      </c>
      <c r="R151" s="3">
        <v>327</v>
      </c>
      <c r="S151" s="4">
        <v>0</v>
      </c>
      <c r="T151" s="4" t="s">
        <v>179</v>
      </c>
      <c r="U151" s="4">
        <v>7.6749999999999998</v>
      </c>
      <c r="V151" s="4">
        <v>216.5</v>
      </c>
      <c r="W151" s="4"/>
      <c r="X151" s="4">
        <v>13.225</v>
      </c>
      <c r="Y151" s="4">
        <v>179.42500000000001</v>
      </c>
      <c r="Z151" s="4">
        <v>2.5250000000000002E-2</v>
      </c>
      <c r="AA151" s="3">
        <f t="shared" si="50"/>
        <v>3.2463925000000005E-2</v>
      </c>
      <c r="AB151" s="4">
        <v>0.34849999999999998</v>
      </c>
      <c r="AC151" s="4">
        <v>0.32400000000000001</v>
      </c>
      <c r="AD151" s="3">
        <f t="shared" si="51"/>
        <v>1.4348664000000002</v>
      </c>
      <c r="AE151" s="4">
        <f>0.5*0.015</f>
        <v>7.4999999999999997E-3</v>
      </c>
      <c r="AF151" s="3">
        <f t="shared" si="45"/>
        <v>2.4642749999999998E-2</v>
      </c>
      <c r="AG151" s="4">
        <v>1.089</v>
      </c>
      <c r="AH151" s="3">
        <f>0.5*0.01</f>
        <v>5.0000000000000001E-3</v>
      </c>
      <c r="AI151" s="4"/>
      <c r="AJ151" s="4">
        <v>1.4375</v>
      </c>
      <c r="AK151" s="3">
        <v>1.7999999999999999E-2</v>
      </c>
      <c r="AL151" s="4" t="s">
        <v>157</v>
      </c>
      <c r="AM151" s="4" t="s">
        <v>157</v>
      </c>
      <c r="AN151" s="4" t="s">
        <v>155</v>
      </c>
      <c r="AO151" s="4" t="s">
        <v>179</v>
      </c>
      <c r="AP151" s="4">
        <v>218.4</v>
      </c>
      <c r="AQ151" s="4">
        <v>65.275000000000006</v>
      </c>
      <c r="AR151" s="4" t="s">
        <v>157</v>
      </c>
      <c r="AS151" s="3">
        <v>8.375</v>
      </c>
      <c r="AT151" s="4">
        <v>4.0462499999999997</v>
      </c>
      <c r="AU151" s="4">
        <v>2.133</v>
      </c>
      <c r="AV151" s="4"/>
      <c r="AW151" s="3">
        <v>4.875</v>
      </c>
      <c r="AX151" s="4" t="s">
        <v>169</v>
      </c>
      <c r="AY151" s="4">
        <v>40.200000000000003</v>
      </c>
      <c r="AZ151" s="4" t="s">
        <v>157</v>
      </c>
      <c r="BA151" s="3">
        <f>0.5*1</f>
        <v>0.5</v>
      </c>
      <c r="BB151" s="4" t="s">
        <v>157</v>
      </c>
      <c r="BC151" s="4" t="s">
        <v>159</v>
      </c>
      <c r="BD151" s="4">
        <v>1.5375000000000001</v>
      </c>
      <c r="BE151" s="4"/>
      <c r="BF151" s="4"/>
      <c r="BG151" s="4"/>
      <c r="BH151" s="4"/>
      <c r="BI151" s="4">
        <v>12</v>
      </c>
      <c r="BJ151" s="4" t="s">
        <v>157</v>
      </c>
      <c r="BK151" s="4"/>
      <c r="BL151" s="3">
        <f t="shared" ref="BL151:BL156" si="56">0.5*0.01</f>
        <v>5.0000000000000001E-3</v>
      </c>
      <c r="BM151" s="4">
        <v>0.25374999999999998</v>
      </c>
      <c r="BN151" s="4" t="s">
        <v>157</v>
      </c>
      <c r="BO151" s="4">
        <v>18.75</v>
      </c>
      <c r="BP151" s="4" t="s">
        <v>157</v>
      </c>
      <c r="BQ151" s="4" t="s">
        <v>157</v>
      </c>
      <c r="BR151" s="4" t="s">
        <v>157</v>
      </c>
      <c r="BS151" s="4">
        <v>4.75</v>
      </c>
      <c r="BT151" s="3">
        <f>0.5*0.01</f>
        <v>5.0000000000000001E-3</v>
      </c>
      <c r="BU151" s="4">
        <v>0.3</v>
      </c>
      <c r="BV151" s="4"/>
      <c r="BW151" s="4">
        <v>1.875</v>
      </c>
      <c r="BX151" s="4">
        <v>0.10875</v>
      </c>
      <c r="BY151" s="4"/>
      <c r="BZ151" s="4" t="s">
        <v>169</v>
      </c>
      <c r="CA151" s="4">
        <v>21.75</v>
      </c>
      <c r="CB151" s="3">
        <f t="shared" ref="CB151:CB164" si="57">0.5*0.01</f>
        <v>5.0000000000000001E-3</v>
      </c>
      <c r="CC151" s="4">
        <v>7.7499999999999999E-2</v>
      </c>
      <c r="CD151" s="4">
        <v>417.5</v>
      </c>
      <c r="CE151" s="4">
        <v>97.5</v>
      </c>
      <c r="CF151" s="4">
        <v>592.5</v>
      </c>
      <c r="CG151" s="4">
        <v>62.625</v>
      </c>
      <c r="CH151" s="4"/>
      <c r="CI151" s="4">
        <v>60.125</v>
      </c>
      <c r="CJ151" s="4"/>
      <c r="CK151" s="4">
        <v>652.5</v>
      </c>
      <c r="CL151" s="4">
        <v>700</v>
      </c>
      <c r="CM151" s="4" t="s">
        <v>160</v>
      </c>
      <c r="CN151" s="4" t="s">
        <v>161</v>
      </c>
      <c r="CO151" s="4"/>
      <c r="CP151" s="4"/>
      <c r="CQ151" s="4"/>
      <c r="CR151" s="4"/>
      <c r="CS151" s="4"/>
      <c r="CT151" s="4"/>
      <c r="CU151" s="4" t="s">
        <v>170</v>
      </c>
      <c r="CV151" s="4"/>
      <c r="CW151" s="4"/>
      <c r="CX151" s="4"/>
      <c r="CY151" s="4"/>
      <c r="CZ151" s="4" t="s">
        <v>157</v>
      </c>
      <c r="DA151" s="4" t="s">
        <v>171</v>
      </c>
      <c r="DB151" s="4" t="s">
        <v>172</v>
      </c>
      <c r="DC151" s="4" t="s">
        <v>173</v>
      </c>
      <c r="DD151" s="4" t="s">
        <v>174</v>
      </c>
      <c r="DE151" s="4" t="s">
        <v>170</v>
      </c>
      <c r="DF151" s="4"/>
      <c r="DG151" s="4"/>
      <c r="DH151" s="4"/>
      <c r="DI151" s="4"/>
      <c r="DJ151" s="4"/>
      <c r="DK151" s="4" t="s">
        <v>162</v>
      </c>
      <c r="DL151" s="4"/>
      <c r="DM151" s="4"/>
      <c r="DN151" s="4"/>
      <c r="DO151" s="4" t="s">
        <v>175</v>
      </c>
      <c r="DP151" s="4"/>
      <c r="DQ151" s="4"/>
      <c r="DR151" s="4"/>
      <c r="DS151" s="4" t="s">
        <v>164</v>
      </c>
      <c r="DT151" s="4"/>
      <c r="DU151" s="3" t="s">
        <v>156</v>
      </c>
      <c r="DV151" s="3" t="s">
        <v>155</v>
      </c>
      <c r="DW151" s="4" t="s">
        <v>176</v>
      </c>
      <c r="DX151" s="4"/>
      <c r="DY151" s="4"/>
      <c r="DZ151" s="4"/>
      <c r="EA151" s="4"/>
      <c r="EB151" s="4"/>
      <c r="EC151" s="4"/>
      <c r="ED151" s="4"/>
      <c r="EE151" s="3" t="s">
        <v>154</v>
      </c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 t="s">
        <v>164</v>
      </c>
      <c r="ES151" s="4" t="s">
        <v>165</v>
      </c>
      <c r="ET151" s="3">
        <f t="shared" si="52"/>
        <v>0</v>
      </c>
      <c r="EU151" s="4" t="s">
        <v>162</v>
      </c>
      <c r="EV151" s="4"/>
      <c r="EW151" s="4"/>
      <c r="EX151" s="4" t="s">
        <v>161</v>
      </c>
      <c r="EY151" s="4" t="s">
        <v>166</v>
      </c>
      <c r="EZ151" s="4"/>
      <c r="FA151" s="4" t="s">
        <v>157</v>
      </c>
      <c r="FB151" s="4"/>
      <c r="FC151" s="4"/>
      <c r="FD151" s="4"/>
      <c r="FE151" s="4"/>
      <c r="FF151" s="4"/>
      <c r="FG151" s="4"/>
      <c r="FH151" s="4"/>
      <c r="FI151" s="4">
        <v>0.94750000000000001</v>
      </c>
      <c r="FJ151" s="4">
        <v>10.225</v>
      </c>
      <c r="FK151" s="4">
        <v>97.42</v>
      </c>
    </row>
    <row r="152" spans="1:167" x14ac:dyDescent="0.25">
      <c r="A152" s="13">
        <v>40322</v>
      </c>
      <c r="B152" s="13" t="s">
        <v>623</v>
      </c>
      <c r="C152" s="4" t="s">
        <v>624</v>
      </c>
      <c r="D152" s="4"/>
      <c r="E152" s="1" t="s">
        <v>830</v>
      </c>
      <c r="F152" s="1"/>
      <c r="G152" s="1"/>
      <c r="H152" s="1" t="s">
        <v>863</v>
      </c>
      <c r="I152" s="1"/>
      <c r="J152" s="9" t="s">
        <v>864</v>
      </c>
      <c r="K152" s="9" t="s">
        <v>873</v>
      </c>
      <c r="L152" s="10">
        <v>390952</v>
      </c>
      <c r="M152" s="10">
        <v>4912435.4000000004</v>
      </c>
      <c r="N152" s="15" t="s">
        <v>831</v>
      </c>
      <c r="O152" s="15" t="s">
        <v>831</v>
      </c>
      <c r="P152" s="4">
        <v>251.966667</v>
      </c>
      <c r="Q152" s="4">
        <v>4.8333329999999997</v>
      </c>
      <c r="R152" s="3">
        <v>1913.833333</v>
      </c>
      <c r="S152" s="4">
        <v>0</v>
      </c>
      <c r="T152" s="4">
        <v>0.45333299999999999</v>
      </c>
      <c r="U152" s="4">
        <v>7.8666669999999996</v>
      </c>
      <c r="V152" s="4">
        <v>325.45</v>
      </c>
      <c r="W152" s="4"/>
      <c r="X152" s="4">
        <v>15.883333</v>
      </c>
      <c r="Y152" s="4">
        <v>455.33333299999998</v>
      </c>
      <c r="Z152" s="4">
        <v>8.0667000000000003E-2</v>
      </c>
      <c r="AA152" s="3">
        <f t="shared" si="50"/>
        <v>0.10371356190000001</v>
      </c>
      <c r="AB152" s="4">
        <v>1.4923329999999999</v>
      </c>
      <c r="AC152" s="4">
        <v>1.413333</v>
      </c>
      <c r="AD152" s="3">
        <f t="shared" si="51"/>
        <v>6.2590865238000006</v>
      </c>
      <c r="AE152" s="4">
        <f>0.5*0.03</f>
        <v>1.4999999999999999E-2</v>
      </c>
      <c r="AF152" s="3">
        <f t="shared" si="45"/>
        <v>4.9285499999999996E-2</v>
      </c>
      <c r="AG152" s="4">
        <v>0.35099999999999998</v>
      </c>
      <c r="AH152" s="3">
        <v>1.9170000000000001E-3</v>
      </c>
      <c r="AI152" s="4"/>
      <c r="AJ152" s="4">
        <v>1.8</v>
      </c>
      <c r="AK152" s="3">
        <v>4.117E-3</v>
      </c>
      <c r="AL152" s="4">
        <v>0.80716699999999997</v>
      </c>
      <c r="AM152" s="4" t="s">
        <v>157</v>
      </c>
      <c r="AN152" s="4" t="s">
        <v>602</v>
      </c>
      <c r="AO152" s="4">
        <v>0.88666699999999998</v>
      </c>
      <c r="AP152" s="4">
        <v>307.39999999999998</v>
      </c>
      <c r="AQ152" s="4">
        <v>118.5</v>
      </c>
      <c r="AR152" s="4">
        <v>10.824999999999999</v>
      </c>
      <c r="AS152" s="3">
        <v>494.16666700000002</v>
      </c>
      <c r="AT152" s="4">
        <v>40.75</v>
      </c>
      <c r="AU152" s="4">
        <v>307.5</v>
      </c>
      <c r="AV152" s="4"/>
      <c r="AW152" s="3">
        <v>75.666667000000004</v>
      </c>
      <c r="AX152" s="4" t="s">
        <v>342</v>
      </c>
      <c r="AY152" s="4" t="s">
        <v>342</v>
      </c>
      <c r="AZ152" s="4" t="s">
        <v>159</v>
      </c>
      <c r="BA152" s="3">
        <f>0.5*0.1</f>
        <v>0.05</v>
      </c>
      <c r="BB152" s="4" t="s">
        <v>159</v>
      </c>
      <c r="BC152" s="4" t="s">
        <v>216</v>
      </c>
      <c r="BD152" s="4" t="s">
        <v>216</v>
      </c>
      <c r="BE152" s="4"/>
      <c r="BF152" s="4"/>
      <c r="BG152" s="4"/>
      <c r="BH152" s="4"/>
      <c r="BI152" s="4">
        <v>82</v>
      </c>
      <c r="BJ152" s="4">
        <v>18.916667</v>
      </c>
      <c r="BK152" s="4">
        <v>17.75</v>
      </c>
      <c r="BL152" s="3">
        <f t="shared" si="56"/>
        <v>5.0000000000000001E-3</v>
      </c>
      <c r="BM152" s="4" t="s">
        <v>155</v>
      </c>
      <c r="BN152" s="4">
        <v>0.61</v>
      </c>
      <c r="BO152" s="4">
        <v>0.64200000000000002</v>
      </c>
      <c r="BP152" s="4">
        <v>1.994</v>
      </c>
      <c r="BQ152" s="4">
        <v>2.1139999999999999</v>
      </c>
      <c r="BR152" s="4">
        <v>0.112</v>
      </c>
      <c r="BS152" s="4">
        <v>0.126</v>
      </c>
      <c r="BT152" s="3">
        <f>0.5*0.2</f>
        <v>0.1</v>
      </c>
      <c r="BU152" s="4" t="s">
        <v>316</v>
      </c>
      <c r="BV152" s="4"/>
      <c r="BW152" s="4" t="s">
        <v>316</v>
      </c>
      <c r="BX152" s="4">
        <v>0.2545</v>
      </c>
      <c r="BY152" s="4"/>
      <c r="BZ152" s="4">
        <v>7.16</v>
      </c>
      <c r="CA152" s="4">
        <v>7.74</v>
      </c>
      <c r="CB152" s="3">
        <f t="shared" si="57"/>
        <v>5.0000000000000001E-3</v>
      </c>
      <c r="CC152" s="4">
        <v>1.2200000000000001E-2</v>
      </c>
      <c r="CD152" s="4">
        <v>46.2</v>
      </c>
      <c r="CE152" s="4">
        <v>26.8</v>
      </c>
      <c r="CF152" s="4">
        <v>1</v>
      </c>
      <c r="CG152" s="4">
        <v>6.8</v>
      </c>
      <c r="CH152" s="4">
        <v>0</v>
      </c>
      <c r="CI152" s="4">
        <v>1.2</v>
      </c>
      <c r="CJ152" s="4"/>
      <c r="CK152" s="4">
        <v>4.8</v>
      </c>
      <c r="CL152" s="4">
        <v>0</v>
      </c>
      <c r="CM152" s="4" t="s">
        <v>155</v>
      </c>
      <c r="CN152" s="4" t="s">
        <v>155</v>
      </c>
      <c r="CO152" s="3" t="s">
        <v>163</v>
      </c>
      <c r="CP152" s="3" t="s">
        <v>163</v>
      </c>
      <c r="CQ152" s="3" t="s">
        <v>163</v>
      </c>
      <c r="CR152" s="3" t="s">
        <v>163</v>
      </c>
      <c r="CS152" s="4"/>
      <c r="CT152" s="4"/>
      <c r="CU152" s="4" t="s">
        <v>170</v>
      </c>
      <c r="CV152" s="3" t="s">
        <v>163</v>
      </c>
      <c r="CW152" s="4"/>
      <c r="CX152" s="4"/>
      <c r="CY152" s="4"/>
      <c r="CZ152" s="4" t="s">
        <v>155</v>
      </c>
      <c r="DA152" s="4" t="s">
        <v>171</v>
      </c>
      <c r="DB152" s="4" t="s">
        <v>172</v>
      </c>
      <c r="DC152" s="4" t="s">
        <v>173</v>
      </c>
      <c r="DD152" s="4" t="s">
        <v>174</v>
      </c>
      <c r="DE152" s="4" t="s">
        <v>170</v>
      </c>
      <c r="DF152" s="4"/>
      <c r="DG152" s="4"/>
      <c r="DH152" s="4"/>
      <c r="DI152" s="4"/>
      <c r="DJ152" s="3" t="s">
        <v>163</v>
      </c>
      <c r="DK152" s="4" t="s">
        <v>162</v>
      </c>
      <c r="DL152" s="4"/>
      <c r="DM152" s="4"/>
      <c r="DN152" s="3" t="s">
        <v>163</v>
      </c>
      <c r="DO152" s="4" t="s">
        <v>175</v>
      </c>
      <c r="DP152" s="4"/>
      <c r="DQ152" s="4"/>
      <c r="DR152" s="3" t="s">
        <v>163</v>
      </c>
      <c r="DS152" s="4" t="s">
        <v>164</v>
      </c>
      <c r="DT152" s="4"/>
      <c r="DU152" s="3" t="s">
        <v>156</v>
      </c>
      <c r="DV152" s="3" t="s">
        <v>155</v>
      </c>
      <c r="DW152" s="4" t="s">
        <v>176</v>
      </c>
      <c r="DX152" s="3" t="s">
        <v>163</v>
      </c>
      <c r="DY152" s="4"/>
      <c r="DZ152" s="4"/>
      <c r="EA152" s="4"/>
      <c r="EB152" s="4"/>
      <c r="EC152" s="4"/>
      <c r="ED152" s="4"/>
      <c r="EE152" s="3" t="s">
        <v>154</v>
      </c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 t="s">
        <v>155</v>
      </c>
      <c r="ES152" s="4" t="s">
        <v>155</v>
      </c>
      <c r="ET152" s="3">
        <f t="shared" si="52"/>
        <v>0</v>
      </c>
      <c r="EU152" s="4" t="s">
        <v>155</v>
      </c>
      <c r="EV152" s="4"/>
      <c r="EW152" s="4"/>
      <c r="EX152" s="4">
        <v>0.17499999999999999</v>
      </c>
      <c r="EY152" s="4">
        <v>1.0999999999999999E-2</v>
      </c>
      <c r="EZ152" s="4"/>
      <c r="FA152" s="4" t="s">
        <v>157</v>
      </c>
      <c r="FB152" s="3" t="s">
        <v>163</v>
      </c>
      <c r="FC152" s="3" t="s">
        <v>163</v>
      </c>
      <c r="FD152" s="3" t="s">
        <v>163</v>
      </c>
      <c r="FE152" s="3" t="s">
        <v>163</v>
      </c>
      <c r="FF152" s="3" t="s">
        <v>163</v>
      </c>
      <c r="FG152" s="3" t="s">
        <v>163</v>
      </c>
      <c r="FH152" s="4"/>
      <c r="FI152" s="4">
        <v>1.318333</v>
      </c>
      <c r="FJ152" s="4">
        <v>10.303333</v>
      </c>
      <c r="FK152" s="4">
        <v>104.093333</v>
      </c>
    </row>
    <row r="153" spans="1:167" x14ac:dyDescent="0.25">
      <c r="A153" s="13">
        <v>40550</v>
      </c>
      <c r="B153" s="13" t="s">
        <v>604</v>
      </c>
      <c r="C153" s="4" t="s">
        <v>604</v>
      </c>
      <c r="D153" s="4" t="s">
        <v>605</v>
      </c>
      <c r="E153" s="1" t="s">
        <v>830</v>
      </c>
      <c r="F153" s="1"/>
      <c r="G153" s="1"/>
      <c r="H153" s="1" t="s">
        <v>863</v>
      </c>
      <c r="I153" s="1"/>
      <c r="J153" s="9" t="s">
        <v>864</v>
      </c>
      <c r="K153" s="9" t="s">
        <v>874</v>
      </c>
      <c r="L153" s="10">
        <v>515474.17</v>
      </c>
      <c r="M153" s="10">
        <v>4780133.76</v>
      </c>
      <c r="N153" s="15" t="s">
        <v>831</v>
      </c>
      <c r="O153" s="15" t="s">
        <v>831</v>
      </c>
      <c r="P153" s="4">
        <v>308.14999999999998</v>
      </c>
      <c r="Q153" s="4">
        <v>1.5833330000000001</v>
      </c>
      <c r="R153" s="3">
        <v>864.5</v>
      </c>
      <c r="S153" s="4">
        <v>0</v>
      </c>
      <c r="T153" s="4">
        <v>0.27500000000000002</v>
      </c>
      <c r="U153" s="4">
        <v>7.5333329999999998</v>
      </c>
      <c r="V153" s="4">
        <v>209.16666699999999</v>
      </c>
      <c r="W153" s="4"/>
      <c r="X153" s="4">
        <v>14.266667</v>
      </c>
      <c r="Y153" s="4">
        <v>328.51666699999998</v>
      </c>
      <c r="Z153" s="4">
        <v>0.63141700000000001</v>
      </c>
      <c r="AA153" s="2">
        <f t="shared" si="50"/>
        <v>0.81181283690000006</v>
      </c>
      <c r="AB153" s="4">
        <v>5.4863330000000001</v>
      </c>
      <c r="AC153" s="4">
        <v>4.8499999999999996</v>
      </c>
      <c r="AD153" s="3">
        <f t="shared" si="51"/>
        <v>21.47871</v>
      </c>
      <c r="AE153" s="4">
        <f>0.5*0.015</f>
        <v>7.4999999999999997E-3</v>
      </c>
      <c r="AF153" s="3">
        <f t="shared" si="45"/>
        <v>2.4642749999999998E-2</v>
      </c>
      <c r="AG153" s="4">
        <v>1.2023330000000001</v>
      </c>
      <c r="AH153" s="3">
        <f>0.5*0.01</f>
        <v>5.0000000000000001E-3</v>
      </c>
      <c r="AI153" s="4"/>
      <c r="AJ153" s="4">
        <v>6.5866670000000003</v>
      </c>
      <c r="AK153" s="3">
        <v>3.3750000000000002E-2</v>
      </c>
      <c r="AL153" s="4">
        <v>2.701667</v>
      </c>
      <c r="AM153" s="4"/>
      <c r="AN153" s="4"/>
      <c r="AO153" s="4" t="s">
        <v>179</v>
      </c>
      <c r="AP153" s="4">
        <v>407.97500000000002</v>
      </c>
      <c r="AQ153" s="4">
        <v>79.674999999999997</v>
      </c>
      <c r="AR153" s="4">
        <v>2.30925</v>
      </c>
      <c r="AS153" s="3">
        <v>46.25</v>
      </c>
      <c r="AT153" s="4">
        <v>27.155000000000001</v>
      </c>
      <c r="AU153" s="4">
        <v>33.9375</v>
      </c>
      <c r="AV153" s="4"/>
      <c r="AW153" s="3">
        <v>21</v>
      </c>
      <c r="AX153" s="4"/>
      <c r="AY153" s="4"/>
      <c r="AZ153" s="4"/>
      <c r="BA153" s="3">
        <f>0.5*1</f>
        <v>0.5</v>
      </c>
      <c r="BB153" s="4"/>
      <c r="BC153" s="4">
        <v>0.14599999999999999</v>
      </c>
      <c r="BD153" s="4"/>
      <c r="BE153" s="4"/>
      <c r="BF153" s="4"/>
      <c r="BG153" s="4"/>
      <c r="BH153" s="4"/>
      <c r="BI153" s="4"/>
      <c r="BJ153" s="4">
        <v>13</v>
      </c>
      <c r="BK153" s="4"/>
      <c r="BL153" s="3">
        <f t="shared" si="56"/>
        <v>5.0000000000000001E-3</v>
      </c>
      <c r="BM153" s="4"/>
      <c r="BN153" s="4" t="s">
        <v>157</v>
      </c>
      <c r="BO153" s="4"/>
      <c r="BP153" s="4">
        <v>1.125</v>
      </c>
      <c r="BQ153" s="4"/>
      <c r="BR153" s="4" t="s">
        <v>157</v>
      </c>
      <c r="BS153" s="4"/>
      <c r="BT153" s="3">
        <f>0.5*0.01</f>
        <v>5.0000000000000001E-3</v>
      </c>
      <c r="BU153" s="4"/>
      <c r="BV153" s="4"/>
      <c r="BW153" s="4"/>
      <c r="BX153" s="4"/>
      <c r="BY153" s="4"/>
      <c r="BZ153" s="4" t="s">
        <v>169</v>
      </c>
      <c r="CA153" s="4"/>
      <c r="CB153" s="3">
        <f t="shared" si="57"/>
        <v>5.0000000000000001E-3</v>
      </c>
      <c r="CC153" s="4"/>
      <c r="CD153" s="11">
        <v>1052.5</v>
      </c>
      <c r="CE153" s="4">
        <v>79.375</v>
      </c>
      <c r="CF153" s="4">
        <v>797</v>
      </c>
      <c r="CG153" s="4" t="s">
        <v>157</v>
      </c>
      <c r="CH153" s="4"/>
      <c r="CI153" s="4">
        <v>502.75</v>
      </c>
      <c r="CJ153" s="4"/>
      <c r="CK153" s="11">
        <v>1299.5</v>
      </c>
      <c r="CL153" s="11">
        <v>1483.333333</v>
      </c>
      <c r="CM153" s="4" t="s">
        <v>160</v>
      </c>
      <c r="CN153" s="4" t="s">
        <v>161</v>
      </c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 t="s">
        <v>162</v>
      </c>
      <c r="DL153" s="4"/>
      <c r="DM153" s="4"/>
      <c r="DN153" s="4"/>
      <c r="DO153" s="4"/>
      <c r="DP153" s="4"/>
      <c r="DQ153" s="4"/>
      <c r="DR153" s="4"/>
      <c r="DS153" s="4" t="s">
        <v>164</v>
      </c>
      <c r="DT153" s="4"/>
      <c r="DU153" s="3" t="s">
        <v>156</v>
      </c>
      <c r="DV153" s="3" t="s">
        <v>155</v>
      </c>
      <c r="DW153" s="4"/>
      <c r="DX153" s="4"/>
      <c r="DY153" s="4"/>
      <c r="DZ153" s="4"/>
      <c r="EA153" s="4"/>
      <c r="EB153" s="4"/>
      <c r="EC153" s="4"/>
      <c r="ED153" s="4"/>
      <c r="EE153" s="3" t="s">
        <v>154</v>
      </c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 t="s">
        <v>164</v>
      </c>
      <c r="ES153" s="4" t="s">
        <v>165</v>
      </c>
      <c r="ET153" s="3">
        <f t="shared" si="52"/>
        <v>0</v>
      </c>
      <c r="EU153" s="4" t="s">
        <v>162</v>
      </c>
      <c r="EV153" s="4"/>
      <c r="EW153" s="4"/>
      <c r="EX153" s="4"/>
      <c r="EY153" s="4" t="s">
        <v>166</v>
      </c>
      <c r="EZ153" s="4"/>
      <c r="FA153" s="4"/>
      <c r="FB153" s="4"/>
      <c r="FC153" s="4"/>
      <c r="FD153" s="4"/>
      <c r="FE153" s="4"/>
      <c r="FF153" s="4"/>
      <c r="FG153" s="4"/>
      <c r="FH153" s="4"/>
      <c r="FI153" s="4">
        <v>0.77</v>
      </c>
      <c r="FJ153" s="4">
        <v>8.35</v>
      </c>
      <c r="FK153" s="4">
        <v>81.443332999999996</v>
      </c>
    </row>
    <row r="154" spans="1:167" x14ac:dyDescent="0.25">
      <c r="A154" s="13">
        <v>40551</v>
      </c>
      <c r="B154" s="13" t="s">
        <v>606</v>
      </c>
      <c r="C154" s="4" t="s">
        <v>607</v>
      </c>
      <c r="D154" s="4" t="s">
        <v>608</v>
      </c>
      <c r="E154" s="1" t="s">
        <v>830</v>
      </c>
      <c r="F154" s="1"/>
      <c r="G154" s="1"/>
      <c r="H154" s="1" t="s">
        <v>863</v>
      </c>
      <c r="I154" s="1"/>
      <c r="J154" s="9" t="s">
        <v>864</v>
      </c>
      <c r="K154" s="9" t="s">
        <v>874</v>
      </c>
      <c r="L154" s="10">
        <v>522121.83</v>
      </c>
      <c r="M154" s="10">
        <v>4756201.88</v>
      </c>
      <c r="N154" s="15" t="s">
        <v>831</v>
      </c>
      <c r="O154" s="15" t="s">
        <v>831</v>
      </c>
      <c r="P154" s="4">
        <v>284.48333300000002</v>
      </c>
      <c r="Q154" s="4">
        <v>1.6666669999999999</v>
      </c>
      <c r="R154" s="3">
        <v>1256.166667</v>
      </c>
      <c r="S154" s="4">
        <v>0</v>
      </c>
      <c r="T154" s="4" t="s">
        <v>179</v>
      </c>
      <c r="U154" s="4">
        <v>7.483333</v>
      </c>
      <c r="V154" s="4">
        <v>216.66666699999999</v>
      </c>
      <c r="W154" s="4"/>
      <c r="X154" s="4">
        <v>16.333333</v>
      </c>
      <c r="Y154" s="4">
        <v>425.11666700000001</v>
      </c>
      <c r="Z154" s="4">
        <v>1.125E-2</v>
      </c>
      <c r="AA154" s="3">
        <f t="shared" si="50"/>
        <v>1.4464125E-2</v>
      </c>
      <c r="AB154" s="4">
        <v>1.2605</v>
      </c>
      <c r="AC154" s="4">
        <v>1.25</v>
      </c>
      <c r="AD154" s="3">
        <f t="shared" si="51"/>
        <v>5.5357500000000002</v>
      </c>
      <c r="AE154" s="4">
        <f>0.5*0.015</f>
        <v>7.4999999999999997E-3</v>
      </c>
      <c r="AF154" s="3">
        <f t="shared" si="45"/>
        <v>2.4642749999999998E-2</v>
      </c>
      <c r="AG154" s="4">
        <v>1.1294999999999999</v>
      </c>
      <c r="AH154" s="3">
        <f>0.5*0.01</f>
        <v>5.0000000000000001E-3</v>
      </c>
      <c r="AI154" s="4"/>
      <c r="AJ154" s="4">
        <v>2.39</v>
      </c>
      <c r="AK154" s="3">
        <v>5.5375000000000001E-2</v>
      </c>
      <c r="AL154" s="4">
        <v>2.6379999999999999</v>
      </c>
      <c r="AM154" s="4" t="s">
        <v>157</v>
      </c>
      <c r="AN154" s="4" t="s">
        <v>155</v>
      </c>
      <c r="AO154" s="4" t="s">
        <v>179</v>
      </c>
      <c r="AP154" s="4">
        <v>337.25</v>
      </c>
      <c r="AQ154" s="4">
        <v>128</v>
      </c>
      <c r="AR154" s="4">
        <v>3.7542499999999999</v>
      </c>
      <c r="AS154" s="3">
        <v>197.16666699999999</v>
      </c>
      <c r="AT154" s="4">
        <v>24.015000000000001</v>
      </c>
      <c r="AU154" s="4">
        <v>85.795000000000002</v>
      </c>
      <c r="AV154" s="4"/>
      <c r="AW154" s="3">
        <v>27.166667</v>
      </c>
      <c r="AX154" s="4" t="s">
        <v>169</v>
      </c>
      <c r="AY154" s="4" t="s">
        <v>169</v>
      </c>
      <c r="AZ154" s="4" t="s">
        <v>157</v>
      </c>
      <c r="BA154" s="3">
        <f>0.5*1</f>
        <v>0.5</v>
      </c>
      <c r="BB154" s="4">
        <v>1.25</v>
      </c>
      <c r="BC154" s="4">
        <v>0.26300000000000001</v>
      </c>
      <c r="BD154" s="4">
        <v>2.3374999999999999</v>
      </c>
      <c r="BE154" s="4"/>
      <c r="BF154" s="4"/>
      <c r="BG154" s="4"/>
      <c r="BH154" s="4"/>
      <c r="BI154" s="4">
        <v>51</v>
      </c>
      <c r="BJ154" s="4">
        <v>47.25</v>
      </c>
      <c r="BK154" s="4"/>
      <c r="BL154" s="3">
        <f t="shared" si="56"/>
        <v>5.0000000000000001E-3</v>
      </c>
      <c r="BM154" s="4" t="s">
        <v>155</v>
      </c>
      <c r="BN154" s="4" t="s">
        <v>157</v>
      </c>
      <c r="BO154" s="4">
        <v>1.5</v>
      </c>
      <c r="BP154" s="4" t="s">
        <v>157</v>
      </c>
      <c r="BQ154" s="4">
        <v>1.25</v>
      </c>
      <c r="BR154" s="4" t="s">
        <v>157</v>
      </c>
      <c r="BS154" s="4" t="s">
        <v>157</v>
      </c>
      <c r="BT154" s="3">
        <f>0.5*0.01</f>
        <v>5.0000000000000001E-3</v>
      </c>
      <c r="BU154" s="4" t="s">
        <v>159</v>
      </c>
      <c r="BV154" s="4"/>
      <c r="BW154" s="4" t="s">
        <v>157</v>
      </c>
      <c r="BX154" s="4">
        <v>1.73325</v>
      </c>
      <c r="BY154" s="4"/>
      <c r="BZ154" s="4" t="s">
        <v>169</v>
      </c>
      <c r="CA154" s="4">
        <v>24.25</v>
      </c>
      <c r="CB154" s="3">
        <f t="shared" si="57"/>
        <v>5.0000000000000001E-3</v>
      </c>
      <c r="CC154" s="4">
        <v>0.27625</v>
      </c>
      <c r="CD154" s="4">
        <v>154.33333300000001</v>
      </c>
      <c r="CE154" s="4">
        <v>69.75</v>
      </c>
      <c r="CF154" s="4">
        <v>347.41666700000002</v>
      </c>
      <c r="CG154" s="4" t="s">
        <v>157</v>
      </c>
      <c r="CH154" s="4" t="s">
        <v>157</v>
      </c>
      <c r="CI154" s="4">
        <v>7</v>
      </c>
      <c r="CJ154" s="4"/>
      <c r="CK154" s="4">
        <v>354.08333299999998</v>
      </c>
      <c r="CL154" s="4">
        <v>855</v>
      </c>
      <c r="CM154" s="4" t="s">
        <v>160</v>
      </c>
      <c r="CN154" s="4" t="s">
        <v>161</v>
      </c>
      <c r="CO154" s="4"/>
      <c r="CP154" s="4"/>
      <c r="CQ154" s="4"/>
      <c r="CR154" s="4"/>
      <c r="CS154" s="4"/>
      <c r="CT154" s="4"/>
      <c r="CU154" s="4" t="s">
        <v>170</v>
      </c>
      <c r="CV154" s="4"/>
      <c r="CW154" s="4"/>
      <c r="CX154" s="4"/>
      <c r="CY154" s="4"/>
      <c r="CZ154" s="4" t="s">
        <v>157</v>
      </c>
      <c r="DA154" s="4" t="s">
        <v>171</v>
      </c>
      <c r="DB154" s="4" t="s">
        <v>172</v>
      </c>
      <c r="DC154" s="4" t="s">
        <v>173</v>
      </c>
      <c r="DD154" s="4" t="s">
        <v>174</v>
      </c>
      <c r="DE154" s="4" t="s">
        <v>170</v>
      </c>
      <c r="DF154" s="4"/>
      <c r="DG154" s="4"/>
      <c r="DH154" s="4"/>
      <c r="DI154" s="4"/>
      <c r="DJ154" s="4"/>
      <c r="DK154" s="4" t="s">
        <v>162</v>
      </c>
      <c r="DL154" s="3" t="s">
        <v>156</v>
      </c>
      <c r="DM154" s="4"/>
      <c r="DN154" s="4"/>
      <c r="DO154" s="4" t="s">
        <v>175</v>
      </c>
      <c r="DP154" s="4"/>
      <c r="DQ154" s="3" t="s">
        <v>175</v>
      </c>
      <c r="DR154" s="4"/>
      <c r="DS154" s="4" t="s">
        <v>164</v>
      </c>
      <c r="DT154" s="4"/>
      <c r="DU154" s="3" t="s">
        <v>156</v>
      </c>
      <c r="DV154" s="3" t="s">
        <v>155</v>
      </c>
      <c r="DW154" s="4" t="s">
        <v>176</v>
      </c>
      <c r="DX154" s="4"/>
      <c r="DY154" s="4"/>
      <c r="DZ154" s="3" t="s">
        <v>170</v>
      </c>
      <c r="EA154" s="3" t="s">
        <v>156</v>
      </c>
      <c r="EB154" s="3" t="s">
        <v>170</v>
      </c>
      <c r="EC154" s="4"/>
      <c r="ED154" s="4"/>
      <c r="EE154" s="3" t="s">
        <v>154</v>
      </c>
      <c r="EF154" s="4"/>
      <c r="EG154" s="4"/>
      <c r="EH154" s="4"/>
      <c r="EI154" s="3" t="s">
        <v>170</v>
      </c>
      <c r="EJ154" s="1"/>
      <c r="EK154" s="3" t="s">
        <v>155</v>
      </c>
      <c r="EL154" s="3" t="s">
        <v>155</v>
      </c>
      <c r="EM154" s="4"/>
      <c r="EN154" s="4"/>
      <c r="EO154" s="4"/>
      <c r="EP154" s="4"/>
      <c r="EQ154" s="4"/>
      <c r="ER154" s="4" t="s">
        <v>164</v>
      </c>
      <c r="ES154" s="4" t="s">
        <v>165</v>
      </c>
      <c r="ET154" s="3">
        <f t="shared" si="52"/>
        <v>0</v>
      </c>
      <c r="EU154" s="4" t="s">
        <v>162</v>
      </c>
      <c r="EV154" s="4"/>
      <c r="EW154" s="4"/>
      <c r="EX154" s="4" t="s">
        <v>161</v>
      </c>
      <c r="EY154" s="4" t="s">
        <v>166</v>
      </c>
      <c r="EZ154" s="4"/>
      <c r="FA154" s="4" t="s">
        <v>157</v>
      </c>
      <c r="FB154" s="4"/>
      <c r="FC154" s="4"/>
      <c r="FD154" s="4"/>
      <c r="FE154" s="4"/>
      <c r="FF154" s="4"/>
      <c r="FG154" s="4"/>
      <c r="FH154" s="4"/>
      <c r="FI154" s="4">
        <v>0.62666699999999997</v>
      </c>
      <c r="FJ154" s="4">
        <v>6.8333329999999997</v>
      </c>
      <c r="FK154" s="4">
        <v>68.986666999999997</v>
      </c>
    </row>
    <row r="155" spans="1:167" x14ac:dyDescent="0.25">
      <c r="A155" s="13">
        <v>40552</v>
      </c>
      <c r="B155" s="13" t="s">
        <v>609</v>
      </c>
      <c r="C155" s="4" t="s">
        <v>610</v>
      </c>
      <c r="D155" s="4"/>
      <c r="E155" s="1" t="s">
        <v>830</v>
      </c>
      <c r="F155" s="1"/>
      <c r="G155" s="1"/>
      <c r="H155" s="1" t="s">
        <v>863</v>
      </c>
      <c r="I155" s="1"/>
      <c r="J155" s="9" t="s">
        <v>864</v>
      </c>
      <c r="K155" s="9" t="s">
        <v>872</v>
      </c>
      <c r="L155" s="10">
        <v>470831.41</v>
      </c>
      <c r="M155" s="10">
        <v>4768344.93</v>
      </c>
      <c r="N155" s="15" t="s">
        <v>831</v>
      </c>
      <c r="O155" s="15"/>
      <c r="P155" s="4">
        <v>232.625</v>
      </c>
      <c r="Q155" s="4">
        <v>2.25</v>
      </c>
      <c r="R155" s="3">
        <v>741.25</v>
      </c>
      <c r="S155" s="4">
        <v>0</v>
      </c>
      <c r="T155" s="4" t="s">
        <v>179</v>
      </c>
      <c r="U155" s="4">
        <v>7.7</v>
      </c>
      <c r="V155" s="4">
        <v>204.75</v>
      </c>
      <c r="W155" s="4"/>
      <c r="X155" s="4">
        <v>13.324999999999999</v>
      </c>
      <c r="Y155" s="4">
        <v>302.2</v>
      </c>
      <c r="Z155" s="4">
        <v>3.5999999999999997E-2</v>
      </c>
      <c r="AA155" s="3">
        <f t="shared" si="50"/>
        <v>4.6285199999999999E-2</v>
      </c>
      <c r="AB155" s="4">
        <v>0.59225000000000005</v>
      </c>
      <c r="AC155" s="4">
        <v>0.53249999999999997</v>
      </c>
      <c r="AD155" s="3">
        <f t="shared" si="51"/>
        <v>2.3582295000000002</v>
      </c>
      <c r="AE155" s="4">
        <v>3.0124999999999999E-2</v>
      </c>
      <c r="AF155" s="3">
        <f t="shared" si="45"/>
        <v>9.8981712499999985E-2</v>
      </c>
      <c r="AG155" s="4">
        <v>0.50800000000000001</v>
      </c>
      <c r="AH155" s="3">
        <f>0.5*0.01</f>
        <v>5.0000000000000001E-3</v>
      </c>
      <c r="AI155" s="4"/>
      <c r="AJ155" s="4">
        <v>1.10025</v>
      </c>
      <c r="AK155" s="3" t="s">
        <v>156</v>
      </c>
      <c r="AL155" s="4">
        <v>2.2749999999999999</v>
      </c>
      <c r="AM155" s="4"/>
      <c r="AN155" s="4"/>
      <c r="AO155" s="4" t="s">
        <v>179</v>
      </c>
      <c r="AP155" s="4">
        <v>282.5</v>
      </c>
      <c r="AQ155" s="4">
        <v>79.05</v>
      </c>
      <c r="AR155" s="4" t="s">
        <v>157</v>
      </c>
      <c r="AS155" s="3">
        <v>36.5</v>
      </c>
      <c r="AT155" s="4">
        <v>26.29</v>
      </c>
      <c r="AU155" s="4">
        <v>32.590000000000003</v>
      </c>
      <c r="AV155" s="4"/>
      <c r="AW155" s="3">
        <v>14.25</v>
      </c>
      <c r="AX155" s="4"/>
      <c r="AY155" s="4"/>
      <c r="AZ155" s="4"/>
      <c r="BA155" s="3">
        <f>0.5*1</f>
        <v>0.5</v>
      </c>
      <c r="BB155" s="4"/>
      <c r="BC155" s="4" t="s">
        <v>159</v>
      </c>
      <c r="BD155" s="4"/>
      <c r="BE155" s="4"/>
      <c r="BF155" s="4"/>
      <c r="BG155" s="4"/>
      <c r="BH155" s="4"/>
      <c r="BI155" s="4"/>
      <c r="BJ155" s="4" t="s">
        <v>157</v>
      </c>
      <c r="BK155" s="4"/>
      <c r="BL155" s="3">
        <f t="shared" si="56"/>
        <v>5.0000000000000001E-3</v>
      </c>
      <c r="BM155" s="4"/>
      <c r="BN155" s="4" t="s">
        <v>157</v>
      </c>
      <c r="BO155" s="4"/>
      <c r="BP155" s="4">
        <v>6.4024999999999999</v>
      </c>
      <c r="BQ155" s="4"/>
      <c r="BR155" s="4" t="s">
        <v>157</v>
      </c>
      <c r="BS155" s="4"/>
      <c r="BT155" s="3">
        <f>0.5*0.01</f>
        <v>5.0000000000000001E-3</v>
      </c>
      <c r="BU155" s="4"/>
      <c r="BV155" s="4"/>
      <c r="BW155" s="4"/>
      <c r="BX155" s="4"/>
      <c r="BY155" s="4"/>
      <c r="BZ155" s="4" t="s">
        <v>169</v>
      </c>
      <c r="CA155" s="4"/>
      <c r="CB155" s="3">
        <f t="shared" si="57"/>
        <v>5.0000000000000001E-3</v>
      </c>
      <c r="CC155" s="4"/>
      <c r="CD155" s="11">
        <v>1341.75</v>
      </c>
      <c r="CE155" s="11">
        <v>1067.625</v>
      </c>
      <c r="CF155" s="4">
        <v>117.625</v>
      </c>
      <c r="CG155" s="4"/>
      <c r="CH155" s="4"/>
      <c r="CI155" s="4">
        <v>10.25</v>
      </c>
      <c r="CJ155" s="4"/>
      <c r="CK155" s="4">
        <v>127.625</v>
      </c>
      <c r="CL155" s="11">
        <v>9437.5</v>
      </c>
      <c r="CM155" s="4" t="s">
        <v>160</v>
      </c>
      <c r="CN155" s="4" t="s">
        <v>161</v>
      </c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 t="s">
        <v>162</v>
      </c>
      <c r="DL155" s="3" t="s">
        <v>156</v>
      </c>
      <c r="DM155" s="4"/>
      <c r="DN155" s="4"/>
      <c r="DO155" s="4"/>
      <c r="DP155" s="4"/>
      <c r="DQ155" s="3" t="s">
        <v>175</v>
      </c>
      <c r="DR155" s="4"/>
      <c r="DS155" s="4" t="s">
        <v>164</v>
      </c>
      <c r="DT155" s="4"/>
      <c r="DU155" s="3" t="s">
        <v>156</v>
      </c>
      <c r="DV155" s="3" t="s">
        <v>155</v>
      </c>
      <c r="DW155" s="4"/>
      <c r="DX155" s="4"/>
      <c r="DY155" s="4"/>
      <c r="DZ155" s="3" t="s">
        <v>170</v>
      </c>
      <c r="EA155" s="3" t="s">
        <v>156</v>
      </c>
      <c r="EB155" s="3" t="s">
        <v>170</v>
      </c>
      <c r="EC155" s="4"/>
      <c r="ED155" s="4"/>
      <c r="EE155" s="3" t="s">
        <v>154</v>
      </c>
      <c r="EF155" s="4"/>
      <c r="EG155" s="4"/>
      <c r="EH155" s="4"/>
      <c r="EI155" s="3" t="s">
        <v>170</v>
      </c>
      <c r="EJ155" s="1"/>
      <c r="EK155" s="3" t="s">
        <v>155</v>
      </c>
      <c r="EL155" s="3" t="s">
        <v>155</v>
      </c>
      <c r="EM155" s="4"/>
      <c r="EN155" s="4"/>
      <c r="EO155" s="4"/>
      <c r="EP155" s="4"/>
      <c r="EQ155" s="4"/>
      <c r="ER155" s="4" t="s">
        <v>164</v>
      </c>
      <c r="ES155" s="4" t="s">
        <v>165</v>
      </c>
      <c r="ET155" s="3">
        <f t="shared" si="52"/>
        <v>0</v>
      </c>
      <c r="EU155" s="4" t="s">
        <v>162</v>
      </c>
      <c r="EV155" s="4"/>
      <c r="EW155" s="4"/>
      <c r="EX155" s="4"/>
      <c r="EY155" s="4" t="s">
        <v>166</v>
      </c>
      <c r="EZ155" s="4"/>
      <c r="FA155" s="4"/>
      <c r="FB155" s="4"/>
      <c r="FC155" s="4"/>
      <c r="FD155" s="4"/>
      <c r="FE155" s="4"/>
      <c r="FF155" s="4"/>
      <c r="FG155" s="4"/>
      <c r="FH155" s="4"/>
      <c r="FI155" s="4" t="s">
        <v>181</v>
      </c>
      <c r="FJ155" s="4">
        <v>9.5500000000000007</v>
      </c>
      <c r="FK155" s="4">
        <v>90.922499999999999</v>
      </c>
    </row>
    <row r="156" spans="1:167" x14ac:dyDescent="0.25">
      <c r="A156" s="13">
        <v>40709</v>
      </c>
      <c r="B156" s="13" t="s">
        <v>616</v>
      </c>
      <c r="C156" s="4" t="s">
        <v>616</v>
      </c>
      <c r="D156" s="4"/>
      <c r="E156" s="1" t="s">
        <v>830</v>
      </c>
      <c r="F156" s="1"/>
      <c r="G156" s="1"/>
      <c r="H156" s="1" t="s">
        <v>863</v>
      </c>
      <c r="I156" s="1"/>
      <c r="J156" s="9" t="s">
        <v>875</v>
      </c>
      <c r="K156" s="9" t="s">
        <v>874</v>
      </c>
      <c r="L156" s="10">
        <v>570686.48</v>
      </c>
      <c r="M156" s="10">
        <v>4787017.93</v>
      </c>
      <c r="N156" s="15" t="s">
        <v>831</v>
      </c>
      <c r="O156" s="15"/>
      <c r="P156" s="4">
        <v>185.47499999999999</v>
      </c>
      <c r="Q156" s="4">
        <v>3.625</v>
      </c>
      <c r="R156" s="3">
        <v>466.5</v>
      </c>
      <c r="S156" s="4">
        <v>0</v>
      </c>
      <c r="T156" s="4" t="s">
        <v>179</v>
      </c>
      <c r="U156" s="4">
        <v>7.6749999999999998</v>
      </c>
      <c r="V156" s="4">
        <v>205.75</v>
      </c>
      <c r="W156" s="4"/>
      <c r="X156" s="4">
        <v>17.399999999999999</v>
      </c>
      <c r="Y156" s="4">
        <v>237.42500000000001</v>
      </c>
      <c r="Z156" s="4">
        <v>0.13900000000000001</v>
      </c>
      <c r="AA156" s="3">
        <f t="shared" si="50"/>
        <v>0.17871230000000002</v>
      </c>
      <c r="AB156" s="4">
        <v>0.34150000000000003</v>
      </c>
      <c r="AC156" s="4">
        <v>0.20824999999999999</v>
      </c>
      <c r="AD156" s="3">
        <f t="shared" si="51"/>
        <v>0.92225595000000005</v>
      </c>
      <c r="AE156" s="4">
        <f>0.5*0.015</f>
        <v>7.4999999999999997E-3</v>
      </c>
      <c r="AF156" s="3">
        <f t="shared" si="45"/>
        <v>2.4642749999999998E-2</v>
      </c>
      <c r="AG156" s="4">
        <v>0.27374999999999999</v>
      </c>
      <c r="AH156" s="3">
        <v>1.15E-2</v>
      </c>
      <c r="AI156" s="4"/>
      <c r="AJ156" s="4">
        <v>0.61524999999999996</v>
      </c>
      <c r="AK156" s="3">
        <v>1.975E-2</v>
      </c>
      <c r="AL156" s="4" t="s">
        <v>157</v>
      </c>
      <c r="AM156" s="4"/>
      <c r="AN156" s="4"/>
      <c r="AO156" s="4"/>
      <c r="AP156" s="4">
        <v>225.27500000000001</v>
      </c>
      <c r="AQ156" s="4">
        <v>83.5</v>
      </c>
      <c r="AR156" s="4" t="s">
        <v>157</v>
      </c>
      <c r="AS156" s="3">
        <v>19.5</v>
      </c>
      <c r="AT156" s="4">
        <v>7.2407500000000002</v>
      </c>
      <c r="AU156" s="4">
        <v>2.2164999999999999</v>
      </c>
      <c r="AV156" s="4"/>
      <c r="AW156" s="3">
        <v>6.2750000000000004</v>
      </c>
      <c r="AX156" s="4"/>
      <c r="AY156" s="4"/>
      <c r="AZ156" s="4"/>
      <c r="BA156" s="3">
        <f>0.5*1</f>
        <v>0.5</v>
      </c>
      <c r="BB156" s="4"/>
      <c r="BC156" s="4">
        <v>0.35</v>
      </c>
      <c r="BD156" s="4"/>
      <c r="BE156" s="4"/>
      <c r="BF156" s="4"/>
      <c r="BG156" s="4"/>
      <c r="BH156" s="4"/>
      <c r="BI156" s="4"/>
      <c r="BJ156" s="4">
        <v>31.75</v>
      </c>
      <c r="BK156" s="4"/>
      <c r="BL156" s="3">
        <f t="shared" si="56"/>
        <v>5.0000000000000001E-3</v>
      </c>
      <c r="BM156" s="4"/>
      <c r="BN156" s="4" t="s">
        <v>157</v>
      </c>
      <c r="BO156" s="4"/>
      <c r="BP156" s="4" t="s">
        <v>157</v>
      </c>
      <c r="BQ156" s="4"/>
      <c r="BR156" s="4" t="s">
        <v>157</v>
      </c>
      <c r="BS156" s="4"/>
      <c r="BT156" s="3">
        <f>0.5*0.01</f>
        <v>5.0000000000000001E-3</v>
      </c>
      <c r="BU156" s="4"/>
      <c r="BV156" s="4"/>
      <c r="BW156" s="4"/>
      <c r="BX156" s="4"/>
      <c r="BY156" s="4"/>
      <c r="BZ156" s="4" t="s">
        <v>169</v>
      </c>
      <c r="CA156" s="4"/>
      <c r="CB156" s="3">
        <f t="shared" si="57"/>
        <v>5.0000000000000001E-3</v>
      </c>
      <c r="CC156" s="4"/>
      <c r="CD156" s="4">
        <v>157.75</v>
      </c>
      <c r="CE156" s="4">
        <v>21.625</v>
      </c>
      <c r="CF156" s="4">
        <v>140.125</v>
      </c>
      <c r="CG156" s="4"/>
      <c r="CH156" s="4"/>
      <c r="CI156" s="4">
        <v>7.75</v>
      </c>
      <c r="CJ156" s="4"/>
      <c r="CK156" s="4">
        <v>147.625</v>
      </c>
      <c r="CL156" s="12">
        <v>2200</v>
      </c>
      <c r="CM156" s="4" t="s">
        <v>160</v>
      </c>
      <c r="CN156" s="4" t="s">
        <v>161</v>
      </c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 t="s">
        <v>162</v>
      </c>
      <c r="DL156" s="4"/>
      <c r="DM156" s="4"/>
      <c r="DN156" s="4"/>
      <c r="DO156" s="4"/>
      <c r="DP156" s="4"/>
      <c r="DQ156" s="4"/>
      <c r="DR156" s="4"/>
      <c r="DS156" s="4" t="s">
        <v>164</v>
      </c>
      <c r="DT156" s="4"/>
      <c r="DU156" s="3" t="s">
        <v>156</v>
      </c>
      <c r="DV156" s="3" t="s">
        <v>155</v>
      </c>
      <c r="DW156" s="4"/>
      <c r="DX156" s="4"/>
      <c r="DY156" s="4"/>
      <c r="DZ156" s="4"/>
      <c r="EA156" s="4"/>
      <c r="EB156" s="4"/>
      <c r="EC156" s="4"/>
      <c r="ED156" s="4"/>
      <c r="EE156" s="3" t="s">
        <v>154</v>
      </c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 t="s">
        <v>164</v>
      </c>
      <c r="ES156" s="4" t="s">
        <v>165</v>
      </c>
      <c r="ET156" s="3">
        <f t="shared" si="52"/>
        <v>0</v>
      </c>
      <c r="EU156" s="4" t="s">
        <v>162</v>
      </c>
      <c r="EV156" s="4"/>
      <c r="EW156" s="4"/>
      <c r="EX156" s="4"/>
      <c r="EY156" s="4" t="s">
        <v>166</v>
      </c>
      <c r="EZ156" s="4"/>
      <c r="FA156" s="4"/>
      <c r="FB156" s="4"/>
      <c r="FC156" s="4"/>
      <c r="FD156" s="4"/>
      <c r="FE156" s="4"/>
      <c r="FF156" s="4"/>
      <c r="FG156" s="4"/>
      <c r="FH156" s="4"/>
      <c r="FI156" s="4">
        <v>22.6875</v>
      </c>
      <c r="FJ156" s="4">
        <v>9.4499999999999993</v>
      </c>
      <c r="FK156" s="4">
        <v>98.0625</v>
      </c>
    </row>
    <row r="157" spans="1:167" x14ac:dyDescent="0.25">
      <c r="A157" s="13">
        <v>41315</v>
      </c>
      <c r="B157" s="13" t="s">
        <v>601</v>
      </c>
      <c r="C157" s="4" t="s">
        <v>601</v>
      </c>
      <c r="D157" s="4"/>
      <c r="E157" s="1" t="s">
        <v>830</v>
      </c>
      <c r="F157" s="1"/>
      <c r="G157" s="1"/>
      <c r="H157" s="1" t="s">
        <v>863</v>
      </c>
      <c r="I157" s="1"/>
      <c r="J157" s="9" t="s">
        <v>876</v>
      </c>
      <c r="K157" s="9" t="s">
        <v>873</v>
      </c>
      <c r="L157" s="10">
        <v>400467.25</v>
      </c>
      <c r="M157" s="10">
        <v>4892707.6399999997</v>
      </c>
      <c r="N157" s="15" t="s">
        <v>831</v>
      </c>
      <c r="O157" s="15" t="s">
        <v>831</v>
      </c>
      <c r="P157" s="4">
        <v>422.566667</v>
      </c>
      <c r="Q157" s="4" t="s">
        <v>322</v>
      </c>
      <c r="R157" s="3">
        <v>842.66666699999996</v>
      </c>
      <c r="S157" s="4">
        <v>0</v>
      </c>
      <c r="T157" s="4">
        <v>0.72833300000000001</v>
      </c>
      <c r="U157" s="4">
        <v>7.15</v>
      </c>
      <c r="V157" s="4">
        <v>356.95</v>
      </c>
      <c r="W157" s="4"/>
      <c r="X157" s="4">
        <v>15</v>
      </c>
      <c r="Y157" s="4">
        <v>465</v>
      </c>
      <c r="Z157" s="4">
        <v>2.7625E-2</v>
      </c>
      <c r="AA157" s="3">
        <f t="shared" si="50"/>
        <v>3.5517462499999999E-2</v>
      </c>
      <c r="AB157" s="4">
        <v>1.5009999999999999</v>
      </c>
      <c r="AC157" s="4">
        <v>1.4750000000000001</v>
      </c>
      <c r="AD157" s="3">
        <f t="shared" si="51"/>
        <v>6.532185000000001</v>
      </c>
      <c r="AE157" s="4">
        <f>0.5*0.03</f>
        <v>1.4999999999999999E-2</v>
      </c>
      <c r="AF157" s="3">
        <f t="shared" si="45"/>
        <v>4.9285499999999996E-2</v>
      </c>
      <c r="AG157" s="4">
        <v>0.874</v>
      </c>
      <c r="AH157" s="3">
        <v>4.8329999999999996E-3</v>
      </c>
      <c r="AI157" s="4"/>
      <c r="AJ157" s="4">
        <v>2.0640000000000001</v>
      </c>
      <c r="AK157" s="3">
        <v>1.2333E-2</v>
      </c>
      <c r="AL157" s="4">
        <v>1.7161999999999999</v>
      </c>
      <c r="AM157" s="4" t="s">
        <v>157</v>
      </c>
      <c r="AN157" s="4" t="s">
        <v>602</v>
      </c>
      <c r="AO157" s="4">
        <v>0.16400000000000001</v>
      </c>
      <c r="AP157" s="4">
        <v>515.53333299999997</v>
      </c>
      <c r="AQ157" s="4">
        <v>167.5</v>
      </c>
      <c r="AR157" s="4">
        <v>1.35</v>
      </c>
      <c r="AS157" s="3">
        <v>23.5</v>
      </c>
      <c r="AT157" s="4">
        <v>8.4275000000000002</v>
      </c>
      <c r="AU157" s="4">
        <v>14</v>
      </c>
      <c r="AV157" s="4"/>
      <c r="AW157" s="3">
        <v>29.666667</v>
      </c>
      <c r="AX157" s="4" t="s">
        <v>342</v>
      </c>
      <c r="AY157" s="4">
        <v>10.324999999999999</v>
      </c>
      <c r="AZ157" s="4" t="s">
        <v>159</v>
      </c>
      <c r="BA157" s="3">
        <f>0.5*0.1</f>
        <v>0.05</v>
      </c>
      <c r="BB157" s="4" t="s">
        <v>159</v>
      </c>
      <c r="BC157" s="4">
        <v>3.55</v>
      </c>
      <c r="BD157" s="4">
        <v>3.75</v>
      </c>
      <c r="BE157" s="4"/>
      <c r="BF157" s="4"/>
      <c r="BG157" s="4"/>
      <c r="BH157" s="4"/>
      <c r="BI157" s="4">
        <v>14.75</v>
      </c>
      <c r="BJ157" s="4">
        <v>15.775</v>
      </c>
      <c r="BK157" s="4">
        <v>16.100000000000001</v>
      </c>
      <c r="BL157" s="3">
        <v>1.2999999999999999E-2</v>
      </c>
      <c r="BM157" s="4">
        <v>1.7000000000000001E-2</v>
      </c>
      <c r="BN157" s="4">
        <v>0.45750000000000002</v>
      </c>
      <c r="BO157" s="4">
        <v>0.48249999999999998</v>
      </c>
      <c r="BP157" s="4">
        <v>1.8374999999999999</v>
      </c>
      <c r="BQ157" s="4">
        <v>1.9125000000000001</v>
      </c>
      <c r="BR157" s="4">
        <v>0.56000000000000005</v>
      </c>
      <c r="BS157" s="4">
        <v>0.58499999999999996</v>
      </c>
      <c r="BT157" s="3">
        <f>0.5*0.2</f>
        <v>0.1</v>
      </c>
      <c r="BU157" s="4" t="s">
        <v>316</v>
      </c>
      <c r="BV157" s="4"/>
      <c r="BW157" s="4" t="s">
        <v>316</v>
      </c>
      <c r="BX157" s="4">
        <v>0.74875000000000003</v>
      </c>
      <c r="BY157" s="4"/>
      <c r="BZ157" s="4">
        <v>14.2</v>
      </c>
      <c r="CA157" s="4">
        <v>16.75</v>
      </c>
      <c r="CB157" s="3">
        <f t="shared" si="57"/>
        <v>5.0000000000000001E-3</v>
      </c>
      <c r="CC157" s="4" t="s">
        <v>155</v>
      </c>
      <c r="CD157" s="4">
        <v>269.16666700000002</v>
      </c>
      <c r="CE157" s="4">
        <v>29.166667</v>
      </c>
      <c r="CF157" s="4">
        <v>22.166667</v>
      </c>
      <c r="CG157" s="4">
        <v>17</v>
      </c>
      <c r="CH157" s="4">
        <v>0</v>
      </c>
      <c r="CI157" s="4">
        <v>17.166667</v>
      </c>
      <c r="CJ157" s="4"/>
      <c r="CK157" s="4">
        <v>161.66666699999999</v>
      </c>
      <c r="CL157" s="4">
        <v>0</v>
      </c>
      <c r="CM157" s="4" t="s">
        <v>155</v>
      </c>
      <c r="CN157" s="4" t="s">
        <v>155</v>
      </c>
      <c r="CO157" s="4"/>
      <c r="CP157" s="4"/>
      <c r="CQ157" s="4"/>
      <c r="CR157" s="4"/>
      <c r="CS157" s="4"/>
      <c r="CT157" s="4"/>
      <c r="CU157" s="4" t="s">
        <v>170</v>
      </c>
      <c r="CV157" s="4"/>
      <c r="CW157" s="4"/>
      <c r="CX157" s="4"/>
      <c r="CY157" s="4"/>
      <c r="CZ157" s="4" t="s">
        <v>155</v>
      </c>
      <c r="DA157" s="4" t="s">
        <v>171</v>
      </c>
      <c r="DB157" s="4" t="s">
        <v>172</v>
      </c>
      <c r="DC157" s="4" t="s">
        <v>173</v>
      </c>
      <c r="DD157" s="4" t="s">
        <v>174</v>
      </c>
      <c r="DE157" s="4" t="s">
        <v>170</v>
      </c>
      <c r="DF157" s="4"/>
      <c r="DG157" s="4"/>
      <c r="DH157" s="4"/>
      <c r="DI157" s="4" t="s">
        <v>155</v>
      </c>
      <c r="DJ157" s="4"/>
      <c r="DK157" s="4">
        <v>0.76</v>
      </c>
      <c r="DL157" s="3" t="s">
        <v>180</v>
      </c>
      <c r="DM157" s="4"/>
      <c r="DN157" s="4"/>
      <c r="DO157" s="4" t="s">
        <v>175</v>
      </c>
      <c r="DP157" s="4"/>
      <c r="DQ157" s="3" t="s">
        <v>170</v>
      </c>
      <c r="DR157" s="4"/>
      <c r="DS157" s="4" t="s">
        <v>164</v>
      </c>
      <c r="DT157" s="4"/>
      <c r="DU157" s="3" t="s">
        <v>156</v>
      </c>
      <c r="DV157" s="3" t="s">
        <v>155</v>
      </c>
      <c r="DW157" s="4" t="s">
        <v>176</v>
      </c>
      <c r="DX157" s="4"/>
      <c r="DY157" s="4"/>
      <c r="DZ157" s="3" t="s">
        <v>170</v>
      </c>
      <c r="EA157" s="3" t="s">
        <v>156</v>
      </c>
      <c r="EB157" s="3" t="s">
        <v>170</v>
      </c>
      <c r="EC157" s="4"/>
      <c r="ED157" s="4"/>
      <c r="EE157" s="3" t="s">
        <v>154</v>
      </c>
      <c r="EF157" s="4"/>
      <c r="EG157" s="4"/>
      <c r="EH157" s="4"/>
      <c r="EI157" s="3" t="s">
        <v>170</v>
      </c>
      <c r="EJ157" s="1"/>
      <c r="EK157" s="3" t="s">
        <v>155</v>
      </c>
      <c r="EL157" s="3" t="s">
        <v>155</v>
      </c>
      <c r="EM157" s="4"/>
      <c r="EN157" s="4"/>
      <c r="EO157" s="4"/>
      <c r="EP157" s="4"/>
      <c r="EQ157" s="4"/>
      <c r="ER157" s="4">
        <v>3.0249999999999999E-2</v>
      </c>
      <c r="ES157" s="4" t="s">
        <v>155</v>
      </c>
      <c r="ET157" s="3">
        <f t="shared" si="52"/>
        <v>3.0249999999999999E-2</v>
      </c>
      <c r="EU157" s="4" t="s">
        <v>155</v>
      </c>
      <c r="EV157" s="4"/>
      <c r="EW157" s="4"/>
      <c r="EX157" s="4">
        <v>0.123</v>
      </c>
      <c r="EY157" s="4">
        <v>4.8250000000000001E-2</v>
      </c>
      <c r="EZ157" s="4"/>
      <c r="FA157" s="4" t="s">
        <v>157</v>
      </c>
      <c r="FB157" s="4"/>
      <c r="FC157" s="4"/>
      <c r="FD157" s="4"/>
      <c r="FE157" s="4"/>
      <c r="FF157" s="4"/>
      <c r="FG157" s="4"/>
      <c r="FH157" s="4"/>
      <c r="FI157" s="4">
        <v>1.0549999999999999</v>
      </c>
      <c r="FJ157" s="4">
        <v>7.59</v>
      </c>
      <c r="FK157" s="4">
        <v>75.516666999999998</v>
      </c>
    </row>
    <row r="158" spans="1:167" x14ac:dyDescent="0.25">
      <c r="A158" s="13">
        <v>41318</v>
      </c>
      <c r="B158" s="13" t="s">
        <v>603</v>
      </c>
      <c r="C158" s="4" t="s">
        <v>603</v>
      </c>
      <c r="D158" s="4"/>
      <c r="E158" s="1" t="s">
        <v>830</v>
      </c>
      <c r="F158" s="1"/>
      <c r="G158" s="1"/>
      <c r="H158" s="1" t="s">
        <v>863</v>
      </c>
      <c r="I158" s="1"/>
      <c r="J158" s="9" t="s">
        <v>877</v>
      </c>
      <c r="K158" s="9" t="s">
        <v>873</v>
      </c>
      <c r="L158" s="10">
        <v>397541.82</v>
      </c>
      <c r="M158" s="10">
        <v>4899955.12</v>
      </c>
      <c r="N158" s="15" t="s">
        <v>831</v>
      </c>
      <c r="O158" s="15" t="s">
        <v>831</v>
      </c>
      <c r="P158" s="4">
        <v>387.71666699999997</v>
      </c>
      <c r="Q158" s="4" t="s">
        <v>322</v>
      </c>
      <c r="R158" s="3">
        <v>2354.666667</v>
      </c>
      <c r="S158" s="4">
        <v>0</v>
      </c>
      <c r="T158" s="4">
        <v>0.81333299999999997</v>
      </c>
      <c r="U158" s="4">
        <v>7.15</v>
      </c>
      <c r="V158" s="4">
        <v>431.46666699999997</v>
      </c>
      <c r="W158" s="4"/>
      <c r="X158" s="4">
        <v>15.133333</v>
      </c>
      <c r="Y158" s="4">
        <v>669.33333300000004</v>
      </c>
      <c r="Z158" s="4">
        <v>6.6083000000000003E-2</v>
      </c>
      <c r="AA158" s="3">
        <f t="shared" si="50"/>
        <v>8.4962913100000009E-2</v>
      </c>
      <c r="AB158" s="4">
        <v>2.6133329999999999</v>
      </c>
      <c r="AC158" s="4">
        <v>2.5499999999999998</v>
      </c>
      <c r="AD158" s="3">
        <f t="shared" si="51"/>
        <v>11.29293</v>
      </c>
      <c r="AE158" s="4">
        <f>0.5*0.03</f>
        <v>1.4999999999999999E-2</v>
      </c>
      <c r="AF158" s="3">
        <f t="shared" si="45"/>
        <v>4.9285499999999996E-2</v>
      </c>
      <c r="AG158" s="4">
        <v>0.45333299999999999</v>
      </c>
      <c r="AH158" s="3">
        <v>3.0170000000000002E-3</v>
      </c>
      <c r="AI158" s="4"/>
      <c r="AJ158" s="4">
        <v>3.0666669999999998</v>
      </c>
      <c r="AK158" s="3">
        <v>7.3169999999999997E-3</v>
      </c>
      <c r="AL158" s="4">
        <v>1.550333</v>
      </c>
      <c r="AM158" s="4" t="s">
        <v>157</v>
      </c>
      <c r="AN158" s="4" t="s">
        <v>602</v>
      </c>
      <c r="AO158" s="4">
        <v>0.76333300000000004</v>
      </c>
      <c r="AP158" s="4">
        <v>473</v>
      </c>
      <c r="AQ158" s="4">
        <v>188</v>
      </c>
      <c r="AR158" s="4">
        <v>10.625</v>
      </c>
      <c r="AS158" s="2">
        <v>499.16666700000002</v>
      </c>
      <c r="AT158" s="4">
        <v>44</v>
      </c>
      <c r="AU158" s="4">
        <v>249</v>
      </c>
      <c r="AV158" s="4"/>
      <c r="AW158" s="3">
        <v>112.833333</v>
      </c>
      <c r="AX158" s="4" t="s">
        <v>342</v>
      </c>
      <c r="AY158" s="4">
        <v>4.05</v>
      </c>
      <c r="AZ158" s="4" t="s">
        <v>159</v>
      </c>
      <c r="BA158" s="3">
        <v>0.16250000000000001</v>
      </c>
      <c r="BB158" s="4">
        <v>0.16750000000000001</v>
      </c>
      <c r="BC158" s="4">
        <v>0.45250000000000001</v>
      </c>
      <c r="BD158" s="4">
        <v>0.47749999999999998</v>
      </c>
      <c r="BE158" s="4"/>
      <c r="BF158" s="4"/>
      <c r="BG158" s="4"/>
      <c r="BH158" s="4"/>
      <c r="BI158" s="4">
        <v>96.25</v>
      </c>
      <c r="BJ158" s="4">
        <v>4.375</v>
      </c>
      <c r="BK158" s="4">
        <v>3.6666669999999999</v>
      </c>
      <c r="BL158" s="3">
        <f>0.5*0.01</f>
        <v>5.0000000000000001E-3</v>
      </c>
      <c r="BM158" s="4">
        <v>1.175E-2</v>
      </c>
      <c r="BN158" s="4">
        <v>0.52749999999999997</v>
      </c>
      <c r="BO158" s="4">
        <v>0.53249999999999997</v>
      </c>
      <c r="BP158" s="4">
        <v>4.3250000000000002</v>
      </c>
      <c r="BQ158" s="4">
        <v>4.4349999999999996</v>
      </c>
      <c r="BR158" s="4">
        <v>0.61750000000000005</v>
      </c>
      <c r="BS158" s="4">
        <v>0.64500000000000002</v>
      </c>
      <c r="BT158" s="3">
        <f>0.5*0.2</f>
        <v>0.1</v>
      </c>
      <c r="BU158" s="4">
        <v>0.20499999999999999</v>
      </c>
      <c r="BV158" s="4"/>
      <c r="BW158" s="4">
        <v>0.33</v>
      </c>
      <c r="BX158" s="4">
        <v>0.92525000000000002</v>
      </c>
      <c r="BY158" s="4"/>
      <c r="BZ158" s="4">
        <v>15.7</v>
      </c>
      <c r="CA158" s="4">
        <v>18</v>
      </c>
      <c r="CB158" s="3">
        <f t="shared" si="57"/>
        <v>5.0000000000000001E-3</v>
      </c>
      <c r="CC158" s="4" t="s">
        <v>155</v>
      </c>
      <c r="CD158" s="4">
        <v>370</v>
      </c>
      <c r="CE158" s="4">
        <v>541.5</v>
      </c>
      <c r="CF158" s="4">
        <v>503.25</v>
      </c>
      <c r="CG158" s="4">
        <v>252.75</v>
      </c>
      <c r="CH158" s="4">
        <v>50</v>
      </c>
      <c r="CI158" s="4">
        <v>53.5</v>
      </c>
      <c r="CJ158" s="4"/>
      <c r="CK158" s="11">
        <v>1017.5</v>
      </c>
      <c r="CL158" s="4">
        <v>0</v>
      </c>
      <c r="CM158" s="4" t="s">
        <v>155</v>
      </c>
      <c r="CN158" s="4" t="s">
        <v>155</v>
      </c>
      <c r="CO158" s="4"/>
      <c r="CP158" s="4"/>
      <c r="CQ158" s="4"/>
      <c r="CR158" s="4"/>
      <c r="CS158" s="4"/>
      <c r="CT158" s="4"/>
      <c r="CU158" s="4" t="s">
        <v>170</v>
      </c>
      <c r="CV158" s="4"/>
      <c r="CW158" s="4"/>
      <c r="CX158" s="4"/>
      <c r="CY158" s="4"/>
      <c r="CZ158" s="4" t="s">
        <v>155</v>
      </c>
      <c r="DA158" s="4" t="s">
        <v>171</v>
      </c>
      <c r="DB158" s="4" t="s">
        <v>172</v>
      </c>
      <c r="DC158" s="4" t="s">
        <v>173</v>
      </c>
      <c r="DD158" s="4" t="s">
        <v>174</v>
      </c>
      <c r="DE158" s="4" t="s">
        <v>170</v>
      </c>
      <c r="DF158" s="4"/>
      <c r="DG158" s="4"/>
      <c r="DH158" s="4"/>
      <c r="DI158" s="4"/>
      <c r="DJ158" s="4"/>
      <c r="DK158" s="4" t="s">
        <v>162</v>
      </c>
      <c r="DL158" s="4"/>
      <c r="DM158" s="4"/>
      <c r="DN158" s="4"/>
      <c r="DO158" s="4" t="s">
        <v>175</v>
      </c>
      <c r="DP158" s="4"/>
      <c r="DQ158" s="4"/>
      <c r="DR158" s="4"/>
      <c r="DS158" s="4" t="s">
        <v>164</v>
      </c>
      <c r="DT158" s="4"/>
      <c r="DU158" s="3" t="s">
        <v>156</v>
      </c>
      <c r="DV158" s="3" t="s">
        <v>155</v>
      </c>
      <c r="DW158" s="4" t="s">
        <v>176</v>
      </c>
      <c r="DX158" s="4"/>
      <c r="DY158" s="4"/>
      <c r="DZ158" s="4"/>
      <c r="EA158" s="4"/>
      <c r="EB158" s="4"/>
      <c r="EC158" s="4"/>
      <c r="ED158" s="4"/>
      <c r="EE158" s="3" t="s">
        <v>154</v>
      </c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>
        <v>2.5749999999999999E-2</v>
      </c>
      <c r="ES158" s="4" t="s">
        <v>155</v>
      </c>
      <c r="ET158" s="3">
        <f t="shared" si="52"/>
        <v>2.5749999999999999E-2</v>
      </c>
      <c r="EU158" s="4" t="s">
        <v>155</v>
      </c>
      <c r="EV158" s="4"/>
      <c r="EW158" s="4"/>
      <c r="EX158" s="4">
        <v>5.3249999999999999E-2</v>
      </c>
      <c r="EY158" s="4">
        <v>3.0249999999999999E-2</v>
      </c>
      <c r="EZ158" s="4"/>
      <c r="FA158" s="4" t="s">
        <v>157</v>
      </c>
      <c r="FB158" s="4"/>
      <c r="FC158" s="4"/>
      <c r="FD158" s="4"/>
      <c r="FE158" s="4"/>
      <c r="FF158" s="4"/>
      <c r="FG158" s="4"/>
      <c r="FH158" s="4"/>
      <c r="FI158" s="4">
        <v>1.9</v>
      </c>
      <c r="FJ158" s="4">
        <v>5.3366670000000003</v>
      </c>
      <c r="FK158" s="4">
        <v>52.98</v>
      </c>
    </row>
    <row r="159" spans="1:167" x14ac:dyDescent="0.25">
      <c r="A159" s="13">
        <v>41319</v>
      </c>
      <c r="B159" s="13" t="s">
        <v>810</v>
      </c>
      <c r="C159" s="4" t="s">
        <v>198</v>
      </c>
      <c r="D159" s="4"/>
      <c r="E159" s="1"/>
      <c r="F159" s="1"/>
      <c r="G159" s="1"/>
      <c r="H159" s="1" t="s">
        <v>863</v>
      </c>
      <c r="I159" s="1"/>
      <c r="J159" s="9" t="s">
        <v>877</v>
      </c>
      <c r="K159" s="9" t="s">
        <v>873</v>
      </c>
      <c r="L159" s="9">
        <v>401495</v>
      </c>
      <c r="M159" s="9">
        <v>4902442</v>
      </c>
      <c r="N159" s="1" t="s">
        <v>831</v>
      </c>
      <c r="O159" s="1" t="s">
        <v>831</v>
      </c>
      <c r="P159" s="4">
        <v>383.26666699999998</v>
      </c>
      <c r="Q159" s="4">
        <v>8.6666670000000003</v>
      </c>
      <c r="R159" s="2">
        <v>3825.166667</v>
      </c>
      <c r="S159" s="4">
        <v>0</v>
      </c>
      <c r="T159" s="4">
        <v>2.5</v>
      </c>
      <c r="U159" s="4">
        <v>7.1166669999999996</v>
      </c>
      <c r="V159" s="4">
        <v>454.53333300000003</v>
      </c>
      <c r="W159" s="4"/>
      <c r="X159" s="4">
        <v>15.216666999999999</v>
      </c>
      <c r="Y159" s="4">
        <v>710.83333300000004</v>
      </c>
      <c r="Z159" s="4">
        <v>1.55E-2</v>
      </c>
      <c r="AA159" s="3">
        <f t="shared" si="50"/>
        <v>1.9928350000000001E-2</v>
      </c>
      <c r="AB159" s="4">
        <v>1.504167</v>
      </c>
      <c r="AC159" s="4">
        <v>1.4916670000000001</v>
      </c>
      <c r="AD159" s="3">
        <f t="shared" si="51"/>
        <v>6.6059964762000005</v>
      </c>
      <c r="AE159" s="4">
        <f>0.5*0.03</f>
        <v>1.4999999999999999E-2</v>
      </c>
      <c r="AF159" s="3">
        <f t="shared" si="45"/>
        <v>4.9285499999999996E-2</v>
      </c>
      <c r="AG159" s="4">
        <v>0.36833300000000002</v>
      </c>
      <c r="AH159" s="3">
        <v>3.6416999999999998E-2</v>
      </c>
      <c r="AI159" s="4"/>
      <c r="AJ159" s="4">
        <v>1.86</v>
      </c>
      <c r="AK159" s="3">
        <v>7.2900000000000006E-2</v>
      </c>
      <c r="AL159" s="4">
        <v>1.6181669999999999</v>
      </c>
      <c r="AM159" s="4" t="s">
        <v>157</v>
      </c>
      <c r="AN159" s="4" t="s">
        <v>602</v>
      </c>
      <c r="AO159" s="4">
        <v>0.62250000000000005</v>
      </c>
      <c r="AP159" s="4">
        <v>467.58333299999998</v>
      </c>
      <c r="AQ159" s="4">
        <v>156.5</v>
      </c>
      <c r="AR159" s="4">
        <v>19.475000000000001</v>
      </c>
      <c r="AS159" s="2">
        <v>881.16666699999996</v>
      </c>
      <c r="AT159" s="4">
        <v>67</v>
      </c>
      <c r="AU159" s="4">
        <v>451.5</v>
      </c>
      <c r="AV159" s="4"/>
      <c r="AW159" s="3">
        <v>150.66666699999999</v>
      </c>
      <c r="AX159" s="4">
        <v>10.875</v>
      </c>
      <c r="AY159" s="4">
        <v>25.6</v>
      </c>
      <c r="AZ159" s="4">
        <v>0.105</v>
      </c>
      <c r="BA159" s="3">
        <v>0.52</v>
      </c>
      <c r="BB159" s="4">
        <v>0.52249999999999996</v>
      </c>
      <c r="BC159" s="4">
        <v>0.53</v>
      </c>
      <c r="BD159" s="4">
        <v>0.59250000000000003</v>
      </c>
      <c r="BE159" s="4"/>
      <c r="BF159" s="4"/>
      <c r="BG159" s="4"/>
      <c r="BH159" s="4"/>
      <c r="BI159" s="4">
        <v>211</v>
      </c>
      <c r="BJ159" s="4">
        <v>3.25</v>
      </c>
      <c r="BK159" s="4">
        <v>3.1</v>
      </c>
      <c r="BL159" s="3">
        <v>2.1000000000000001E-2</v>
      </c>
      <c r="BM159" s="4">
        <v>2.775E-2</v>
      </c>
      <c r="BN159" s="4">
        <v>0.46</v>
      </c>
      <c r="BO159" s="4">
        <v>0.51</v>
      </c>
      <c r="BP159" s="4">
        <v>467.35</v>
      </c>
      <c r="BQ159" s="4">
        <v>496.22500000000002</v>
      </c>
      <c r="BR159" s="4">
        <v>3.76</v>
      </c>
      <c r="BS159" s="4">
        <v>3.78</v>
      </c>
      <c r="BT159" s="3">
        <v>0.30249999999999999</v>
      </c>
      <c r="BU159" s="4">
        <v>0.39</v>
      </c>
      <c r="BV159" s="4"/>
      <c r="BW159" s="4" t="s">
        <v>316</v>
      </c>
      <c r="BX159" s="4">
        <v>0.77075000000000005</v>
      </c>
      <c r="BY159" s="4"/>
      <c r="BZ159" s="4">
        <v>339.25</v>
      </c>
      <c r="CA159" s="4">
        <v>350.25</v>
      </c>
      <c r="CB159" s="3">
        <f t="shared" si="57"/>
        <v>5.0000000000000001E-3</v>
      </c>
      <c r="CC159" s="4" t="s">
        <v>155</v>
      </c>
      <c r="CD159" s="4">
        <v>745</v>
      </c>
      <c r="CE159" s="4">
        <v>473.25</v>
      </c>
      <c r="CF159" s="4">
        <v>263.25</v>
      </c>
      <c r="CG159" s="4">
        <v>215.5</v>
      </c>
      <c r="CH159" s="4">
        <v>44.75</v>
      </c>
      <c r="CI159" s="4">
        <v>115.75</v>
      </c>
      <c r="CJ159" s="4"/>
      <c r="CK159" s="4">
        <v>508.5</v>
      </c>
      <c r="CL159" s="4">
        <v>0</v>
      </c>
      <c r="CM159" s="4" t="s">
        <v>155</v>
      </c>
      <c r="CN159" s="4" t="s">
        <v>155</v>
      </c>
      <c r="CO159" s="4"/>
      <c r="CP159" s="4"/>
      <c r="CQ159" s="4"/>
      <c r="CR159" s="4"/>
      <c r="CS159" s="4"/>
      <c r="CT159" s="4"/>
      <c r="CU159" s="4" t="s">
        <v>170</v>
      </c>
      <c r="CV159" s="4"/>
      <c r="CW159" s="4"/>
      <c r="CX159" s="4"/>
      <c r="CY159" s="4"/>
      <c r="CZ159" s="4" t="s">
        <v>155</v>
      </c>
      <c r="DA159" s="4" t="s">
        <v>171</v>
      </c>
      <c r="DB159" s="4" t="s">
        <v>172</v>
      </c>
      <c r="DC159" s="4" t="s">
        <v>173</v>
      </c>
      <c r="DD159" s="4" t="s">
        <v>174</v>
      </c>
      <c r="DE159" s="4" t="s">
        <v>170</v>
      </c>
      <c r="DF159" s="4"/>
      <c r="DG159" s="4"/>
      <c r="DH159" s="4"/>
      <c r="DI159" s="4"/>
      <c r="DJ159" s="4"/>
      <c r="DK159" s="4" t="s">
        <v>162</v>
      </c>
      <c r="DL159" s="4"/>
      <c r="DM159" s="4"/>
      <c r="DN159" s="4"/>
      <c r="DO159" s="4" t="s">
        <v>175</v>
      </c>
      <c r="DP159" s="4"/>
      <c r="DQ159" s="4"/>
      <c r="DR159" s="4"/>
      <c r="DS159" s="4" t="s">
        <v>164</v>
      </c>
      <c r="DT159" s="4"/>
      <c r="DU159" s="3" t="s">
        <v>156</v>
      </c>
      <c r="DV159" s="3" t="s">
        <v>155</v>
      </c>
      <c r="DW159" s="4" t="s">
        <v>176</v>
      </c>
      <c r="DX159" s="4"/>
      <c r="DY159" s="4"/>
      <c r="DZ159" s="4"/>
      <c r="EA159" s="4"/>
      <c r="EB159" s="4"/>
      <c r="EC159" s="4"/>
      <c r="ED159" s="4"/>
      <c r="EE159" s="3" t="s">
        <v>154</v>
      </c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 t="s">
        <v>155</v>
      </c>
      <c r="ES159" s="4" t="s">
        <v>155</v>
      </c>
      <c r="ET159" s="3">
        <f t="shared" si="52"/>
        <v>0</v>
      </c>
      <c r="EU159" s="4" t="s">
        <v>155</v>
      </c>
      <c r="EV159" s="4"/>
      <c r="EW159" s="4"/>
      <c r="EX159" s="4">
        <v>3.8249999999999999E-2</v>
      </c>
      <c r="EY159" s="4">
        <v>3.3000000000000002E-2</v>
      </c>
      <c r="EZ159" s="4"/>
      <c r="FA159" s="4" t="s">
        <v>157</v>
      </c>
      <c r="FB159" s="4"/>
      <c r="FC159" s="4"/>
      <c r="FD159" s="4"/>
      <c r="FE159" s="4"/>
      <c r="FF159" s="4"/>
      <c r="FG159" s="4"/>
      <c r="FH159" s="4"/>
      <c r="FI159" s="4">
        <v>3.335</v>
      </c>
      <c r="FJ159" s="4">
        <v>7.02</v>
      </c>
      <c r="FK159" s="4">
        <v>69.968333000000001</v>
      </c>
    </row>
    <row r="160" spans="1:167" x14ac:dyDescent="0.25">
      <c r="A160" s="13">
        <v>41704</v>
      </c>
      <c r="B160" s="13" t="s">
        <v>634</v>
      </c>
      <c r="C160" s="4" t="s">
        <v>635</v>
      </c>
      <c r="D160" s="4"/>
      <c r="E160" s="1" t="s">
        <v>829</v>
      </c>
      <c r="F160" s="1"/>
      <c r="G160" s="1"/>
      <c r="H160" s="1" t="s">
        <v>863</v>
      </c>
      <c r="I160" s="1"/>
      <c r="J160" s="9" t="s">
        <v>875</v>
      </c>
      <c r="K160" s="9" t="s">
        <v>874</v>
      </c>
      <c r="L160" s="10">
        <v>578516</v>
      </c>
      <c r="M160" s="10">
        <v>4750166</v>
      </c>
      <c r="N160" s="15" t="s">
        <v>831</v>
      </c>
      <c r="O160" s="15" t="s">
        <v>831</v>
      </c>
      <c r="P160" s="4">
        <v>339.36666700000001</v>
      </c>
      <c r="Q160" s="4">
        <v>2.5</v>
      </c>
      <c r="R160" s="3">
        <v>2463.5</v>
      </c>
      <c r="S160" s="4">
        <v>0</v>
      </c>
      <c r="T160" s="4" t="s">
        <v>179</v>
      </c>
      <c r="U160" s="4">
        <v>7.516667</v>
      </c>
      <c r="V160" s="4">
        <v>215.66666699999999</v>
      </c>
      <c r="W160" s="4"/>
      <c r="X160" s="4">
        <v>17.283332999999999</v>
      </c>
      <c r="Y160" s="4">
        <v>573.86666700000001</v>
      </c>
      <c r="Z160" s="4">
        <v>2.325E-2</v>
      </c>
      <c r="AA160" s="3">
        <f t="shared" si="50"/>
        <v>2.9892525E-2</v>
      </c>
      <c r="AB160" s="4">
        <v>0.92474999999999996</v>
      </c>
      <c r="AC160" s="4">
        <v>0.90225</v>
      </c>
      <c r="AD160" s="3">
        <f t="shared" si="51"/>
        <v>3.9957043500000005</v>
      </c>
      <c r="AE160" s="4">
        <f>0.5*0.015</f>
        <v>7.4999999999999997E-3</v>
      </c>
      <c r="AF160" s="3">
        <f t="shared" si="45"/>
        <v>2.4642749999999998E-2</v>
      </c>
      <c r="AG160" s="4">
        <v>0.71525000000000005</v>
      </c>
      <c r="AH160" s="3">
        <f>0.5*0.01</f>
        <v>5.0000000000000001E-3</v>
      </c>
      <c r="AI160" s="4"/>
      <c r="AJ160" s="4">
        <v>1.64</v>
      </c>
      <c r="AK160" s="3" t="s">
        <v>156</v>
      </c>
      <c r="AL160" s="4" t="s">
        <v>157</v>
      </c>
      <c r="AM160" s="4"/>
      <c r="AN160" s="4" t="s">
        <v>155</v>
      </c>
      <c r="AO160" s="4" t="s">
        <v>179</v>
      </c>
      <c r="AP160" s="4">
        <v>461.125</v>
      </c>
      <c r="AQ160" s="4">
        <v>131.25</v>
      </c>
      <c r="AR160" s="4">
        <v>8.9887499999999996</v>
      </c>
      <c r="AS160" s="2">
        <v>600</v>
      </c>
      <c r="AT160" s="4">
        <v>58.55</v>
      </c>
      <c r="AU160" s="4">
        <v>294.8</v>
      </c>
      <c r="AV160" s="4"/>
      <c r="AW160" s="3">
        <v>49.75</v>
      </c>
      <c r="AX160" s="4"/>
      <c r="AY160" s="4"/>
      <c r="AZ160" s="4"/>
      <c r="BA160" s="3">
        <f>0.5*1</f>
        <v>0.5</v>
      </c>
      <c r="BB160" s="4"/>
      <c r="BC160" s="4">
        <v>0.20549999999999999</v>
      </c>
      <c r="BD160" s="4"/>
      <c r="BE160" s="4"/>
      <c r="BF160" s="4"/>
      <c r="BG160" s="4"/>
      <c r="BH160" s="4"/>
      <c r="BI160" s="4"/>
      <c r="BJ160" s="4">
        <v>29.25</v>
      </c>
      <c r="BK160" s="4"/>
      <c r="BL160" s="3">
        <f>0.5*0.01</f>
        <v>5.0000000000000001E-3</v>
      </c>
      <c r="BM160" s="4"/>
      <c r="BN160" s="4" t="s">
        <v>157</v>
      </c>
      <c r="BO160" s="4"/>
      <c r="BP160" s="4" t="s">
        <v>157</v>
      </c>
      <c r="BQ160" s="4"/>
      <c r="BR160" s="4">
        <v>1.25</v>
      </c>
      <c r="BS160" s="4"/>
      <c r="BT160" s="3">
        <f>0.5*0.01</f>
        <v>5.0000000000000001E-3</v>
      </c>
      <c r="BU160" s="4"/>
      <c r="BV160" s="4"/>
      <c r="BW160" s="4"/>
      <c r="BX160" s="4"/>
      <c r="BY160" s="4"/>
      <c r="BZ160" s="4" t="s">
        <v>169</v>
      </c>
      <c r="CA160" s="4"/>
      <c r="CB160" s="3">
        <f t="shared" si="57"/>
        <v>5.0000000000000001E-3</v>
      </c>
      <c r="CC160" s="4"/>
      <c r="CD160" s="4">
        <v>89.5</v>
      </c>
      <c r="CE160" s="4">
        <v>85.875</v>
      </c>
      <c r="CF160" s="4" t="s">
        <v>157</v>
      </c>
      <c r="CG160" s="4"/>
      <c r="CH160" s="4"/>
      <c r="CI160" s="4" t="s">
        <v>157</v>
      </c>
      <c r="CJ160" s="4"/>
      <c r="CK160" s="4" t="s">
        <v>157</v>
      </c>
      <c r="CL160" s="12">
        <v>3850</v>
      </c>
      <c r="CM160" s="4" t="s">
        <v>160</v>
      </c>
      <c r="CN160" s="4" t="s">
        <v>161</v>
      </c>
      <c r="CO160" s="3" t="s">
        <v>163</v>
      </c>
      <c r="CP160" s="3" t="s">
        <v>163</v>
      </c>
      <c r="CQ160" s="3" t="s">
        <v>163</v>
      </c>
      <c r="CR160" s="3" t="s">
        <v>163</v>
      </c>
      <c r="CS160" s="4"/>
      <c r="CT160" s="4"/>
      <c r="CU160" s="4"/>
      <c r="CV160" s="3" t="s">
        <v>163</v>
      </c>
      <c r="CW160" s="3" t="s">
        <v>180</v>
      </c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3">
        <v>0</v>
      </c>
      <c r="DI160" s="4"/>
      <c r="DJ160" s="3" t="s">
        <v>163</v>
      </c>
      <c r="DK160" s="4" t="s">
        <v>162</v>
      </c>
      <c r="DL160" s="3" t="s">
        <v>156</v>
      </c>
      <c r="DM160" s="3">
        <v>0</v>
      </c>
      <c r="DN160" s="3" t="s">
        <v>163</v>
      </c>
      <c r="DO160" s="4"/>
      <c r="DP160" s="4"/>
      <c r="DQ160" s="3" t="s">
        <v>175</v>
      </c>
      <c r="DR160" s="3" t="s">
        <v>163</v>
      </c>
      <c r="DS160" s="4" t="s">
        <v>164</v>
      </c>
      <c r="DT160" s="3">
        <v>0</v>
      </c>
      <c r="DU160" s="3" t="s">
        <v>156</v>
      </c>
      <c r="DV160" s="3" t="s">
        <v>155</v>
      </c>
      <c r="DW160" s="4"/>
      <c r="DX160" s="3" t="s">
        <v>163</v>
      </c>
      <c r="DY160" s="4"/>
      <c r="DZ160" s="3" t="s">
        <v>170</v>
      </c>
      <c r="EA160" s="3" t="s">
        <v>156</v>
      </c>
      <c r="EB160" s="3" t="s">
        <v>170</v>
      </c>
      <c r="EC160" s="4"/>
      <c r="ED160" s="4"/>
      <c r="EE160" s="3" t="s">
        <v>154</v>
      </c>
      <c r="EF160" s="4"/>
      <c r="EG160" s="4"/>
      <c r="EH160" s="4"/>
      <c r="EI160" s="3" t="s">
        <v>170</v>
      </c>
      <c r="EJ160" s="1"/>
      <c r="EK160" s="3" t="s">
        <v>155</v>
      </c>
      <c r="EL160" s="3" t="s">
        <v>155</v>
      </c>
      <c r="EM160" s="4"/>
      <c r="EN160" s="3" t="s">
        <v>180</v>
      </c>
      <c r="EO160" s="4"/>
      <c r="EP160" s="4"/>
      <c r="EQ160" s="3" t="s">
        <v>180</v>
      </c>
      <c r="ER160" s="4" t="s">
        <v>164</v>
      </c>
      <c r="ES160" s="4" t="s">
        <v>165</v>
      </c>
      <c r="ET160" s="3">
        <f t="shared" si="52"/>
        <v>0</v>
      </c>
      <c r="EU160" s="4" t="s">
        <v>162</v>
      </c>
      <c r="EV160" s="4"/>
      <c r="EW160" s="4"/>
      <c r="EX160" s="4"/>
      <c r="EY160" s="4" t="s">
        <v>166</v>
      </c>
      <c r="EZ160" s="4"/>
      <c r="FA160" s="4"/>
      <c r="FB160" s="3" t="s">
        <v>163</v>
      </c>
      <c r="FC160" s="3" t="s">
        <v>163</v>
      </c>
      <c r="FD160" s="3" t="s">
        <v>163</v>
      </c>
      <c r="FE160" s="3" t="s">
        <v>163</v>
      </c>
      <c r="FF160" s="3" t="s">
        <v>163</v>
      </c>
      <c r="FG160" s="3" t="s">
        <v>163</v>
      </c>
      <c r="FH160" s="4"/>
      <c r="FI160" s="4">
        <v>0.67333299999999996</v>
      </c>
      <c r="FJ160" s="4">
        <v>9</v>
      </c>
      <c r="FK160" s="4">
        <v>93.334999999999994</v>
      </c>
    </row>
    <row r="161" spans="1:167" x14ac:dyDescent="0.25">
      <c r="A161" s="13">
        <v>41705</v>
      </c>
      <c r="B161" s="13" t="s">
        <v>611</v>
      </c>
      <c r="C161" s="4" t="s">
        <v>611</v>
      </c>
      <c r="D161" s="4" t="s">
        <v>612</v>
      </c>
      <c r="E161" s="1" t="s">
        <v>830</v>
      </c>
      <c r="F161" s="1"/>
      <c r="G161" s="1"/>
      <c r="H161" s="1" t="s">
        <v>863</v>
      </c>
      <c r="I161" s="1"/>
      <c r="J161" s="9" t="s">
        <v>875</v>
      </c>
      <c r="K161" s="9" t="s">
        <v>874</v>
      </c>
      <c r="L161" s="10">
        <v>642042.68000000005</v>
      </c>
      <c r="M161" s="10">
        <v>4719323.82</v>
      </c>
      <c r="N161" s="15" t="s">
        <v>831</v>
      </c>
      <c r="O161" s="15"/>
      <c r="P161" s="4">
        <v>187.27500000000001</v>
      </c>
      <c r="Q161" s="4">
        <v>1.75</v>
      </c>
      <c r="R161" s="3">
        <v>324.75</v>
      </c>
      <c r="S161" s="4">
        <v>0</v>
      </c>
      <c r="T161" s="4">
        <v>0.53874999999999995</v>
      </c>
      <c r="U161" s="4">
        <v>7.8</v>
      </c>
      <c r="V161" s="4">
        <v>205.5</v>
      </c>
      <c r="W161" s="4"/>
      <c r="X161" s="4">
        <v>16.100000000000001</v>
      </c>
      <c r="Y161" s="4">
        <v>170.75</v>
      </c>
      <c r="Z161" s="4">
        <v>7.9125000000000001E-2</v>
      </c>
      <c r="AA161" s="3">
        <f t="shared" si="50"/>
        <v>0.10173101250000001</v>
      </c>
      <c r="AB161" s="4">
        <v>0.50375000000000003</v>
      </c>
      <c r="AC161" s="4">
        <v>0.42</v>
      </c>
      <c r="AD161" s="3">
        <f t="shared" si="51"/>
        <v>1.860012</v>
      </c>
      <c r="AE161" s="4">
        <f>0.5*0.015</f>
        <v>7.4999999999999997E-3</v>
      </c>
      <c r="AF161" s="3">
        <f t="shared" si="45"/>
        <v>2.4642749999999998E-2</v>
      </c>
      <c r="AG161" s="4">
        <v>0.83875</v>
      </c>
      <c r="AH161" s="3">
        <f>0.5*0.01</f>
        <v>5.0000000000000001E-3</v>
      </c>
      <c r="AI161" s="4"/>
      <c r="AJ161" s="4">
        <v>1.3425</v>
      </c>
      <c r="AK161" s="3">
        <v>1.2999999999999999E-2</v>
      </c>
      <c r="AL161" s="4" t="s">
        <v>157</v>
      </c>
      <c r="AM161" s="4"/>
      <c r="AN161" s="4"/>
      <c r="AO161" s="4"/>
      <c r="AP161" s="4">
        <v>219.1</v>
      </c>
      <c r="AQ161" s="4">
        <v>62.225000000000001</v>
      </c>
      <c r="AR161" s="4" t="s">
        <v>157</v>
      </c>
      <c r="AS161" s="3">
        <v>5.9249999999999998</v>
      </c>
      <c r="AT161" s="4">
        <v>3.4725000000000001</v>
      </c>
      <c r="AU161" s="4">
        <v>3.3530000000000002</v>
      </c>
      <c r="AV161" s="4"/>
      <c r="AW161" s="3">
        <v>3.75</v>
      </c>
      <c r="AX161" s="4"/>
      <c r="AY161" s="4"/>
      <c r="AZ161" s="4"/>
      <c r="BA161" s="3">
        <f>0.5*1</f>
        <v>0.5</v>
      </c>
      <c r="BB161" s="4"/>
      <c r="BC161" s="4">
        <v>0.15925</v>
      </c>
      <c r="BD161" s="4"/>
      <c r="BE161" s="4"/>
      <c r="BF161" s="4"/>
      <c r="BG161" s="4"/>
      <c r="BH161" s="4"/>
      <c r="BI161" s="4"/>
      <c r="BJ161" s="4" t="s">
        <v>157</v>
      </c>
      <c r="BK161" s="4"/>
      <c r="BL161" s="3">
        <f>0.5*0.01</f>
        <v>5.0000000000000001E-3</v>
      </c>
      <c r="BM161" s="4"/>
      <c r="BN161" s="4" t="s">
        <v>157</v>
      </c>
      <c r="BO161" s="4"/>
      <c r="BP161" s="4" t="s">
        <v>157</v>
      </c>
      <c r="BQ161" s="4"/>
      <c r="BR161" s="4" t="s">
        <v>157</v>
      </c>
      <c r="BS161" s="4"/>
      <c r="BT161" s="3">
        <f>0.5*0.01</f>
        <v>5.0000000000000001E-3</v>
      </c>
      <c r="BU161" s="4"/>
      <c r="BV161" s="4"/>
      <c r="BW161" s="4"/>
      <c r="BX161" s="4"/>
      <c r="BY161" s="4"/>
      <c r="BZ161" s="4" t="s">
        <v>169</v>
      </c>
      <c r="CA161" s="4"/>
      <c r="CB161" s="3">
        <f t="shared" si="57"/>
        <v>5.0000000000000001E-3</v>
      </c>
      <c r="CC161" s="4"/>
      <c r="CD161" s="4">
        <v>435</v>
      </c>
      <c r="CE161" s="4">
        <v>217.625</v>
      </c>
      <c r="CF161" s="4">
        <v>687.625</v>
      </c>
      <c r="CG161" s="4"/>
      <c r="CH161" s="4"/>
      <c r="CI161" s="4">
        <v>30.25</v>
      </c>
      <c r="CJ161" s="4"/>
      <c r="CK161" s="4">
        <v>717.625</v>
      </c>
      <c r="CL161" s="4">
        <v>370</v>
      </c>
      <c r="CM161" s="4" t="s">
        <v>160</v>
      </c>
      <c r="CN161" s="4" t="s">
        <v>161</v>
      </c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 t="s">
        <v>162</v>
      </c>
      <c r="DL161" s="4"/>
      <c r="DM161" s="4"/>
      <c r="DN161" s="4"/>
      <c r="DO161" s="4"/>
      <c r="DP161" s="4"/>
      <c r="DQ161" s="4"/>
      <c r="DR161" s="4"/>
      <c r="DS161" s="4" t="s">
        <v>164</v>
      </c>
      <c r="DT161" s="4"/>
      <c r="DU161" s="3" t="s">
        <v>156</v>
      </c>
      <c r="DV161" s="3" t="s">
        <v>155</v>
      </c>
      <c r="DW161" s="4"/>
      <c r="DX161" s="4"/>
      <c r="DY161" s="4"/>
      <c r="DZ161" s="4"/>
      <c r="EA161" s="4"/>
      <c r="EB161" s="4"/>
      <c r="EC161" s="4"/>
      <c r="ED161" s="4"/>
      <c r="EE161" s="3" t="s">
        <v>154</v>
      </c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 t="s">
        <v>164</v>
      </c>
      <c r="ES161" s="4" t="s">
        <v>165</v>
      </c>
      <c r="ET161" s="3">
        <f t="shared" si="52"/>
        <v>0</v>
      </c>
      <c r="EU161" s="4" t="s">
        <v>162</v>
      </c>
      <c r="EV161" s="4"/>
      <c r="EW161" s="4"/>
      <c r="EX161" s="4"/>
      <c r="EY161" s="4" t="s">
        <v>166</v>
      </c>
      <c r="EZ161" s="4"/>
      <c r="FA161" s="4"/>
      <c r="FB161" s="4"/>
      <c r="FC161" s="4"/>
      <c r="FD161" s="4"/>
      <c r="FE161" s="4"/>
      <c r="FF161" s="4"/>
      <c r="FG161" s="4"/>
      <c r="FH161" s="4"/>
      <c r="FI161" s="4" t="s">
        <v>181</v>
      </c>
      <c r="FJ161" s="4">
        <v>10.175000000000001</v>
      </c>
      <c r="FK161" s="4">
        <v>103.36</v>
      </c>
    </row>
    <row r="162" spans="1:167" x14ac:dyDescent="0.25">
      <c r="A162" s="13">
        <v>41706</v>
      </c>
      <c r="B162" s="13" t="s">
        <v>613</v>
      </c>
      <c r="C162" s="4" t="s">
        <v>613</v>
      </c>
      <c r="D162" s="4"/>
      <c r="E162" s="1" t="s">
        <v>830</v>
      </c>
      <c r="F162" s="1"/>
      <c r="G162" s="1"/>
      <c r="H162" s="1" t="s">
        <v>863</v>
      </c>
      <c r="I162" s="1"/>
      <c r="J162" s="9" t="s">
        <v>875</v>
      </c>
      <c r="K162" s="9" t="s">
        <v>874</v>
      </c>
      <c r="L162" s="10">
        <v>612942.16</v>
      </c>
      <c r="M162" s="10">
        <v>4740215.3499999996</v>
      </c>
      <c r="N162" s="15" t="s">
        <v>831</v>
      </c>
      <c r="O162" s="15"/>
      <c r="P162" s="4">
        <v>180.95</v>
      </c>
      <c r="Q162" s="4">
        <v>1</v>
      </c>
      <c r="R162" s="3">
        <v>1100.5</v>
      </c>
      <c r="S162" s="4">
        <v>0</v>
      </c>
      <c r="T162" s="4">
        <v>1.05125</v>
      </c>
      <c r="U162" s="4">
        <v>7.6749999999999998</v>
      </c>
      <c r="V162" s="4">
        <v>203.75</v>
      </c>
      <c r="W162" s="4"/>
      <c r="X162" s="4">
        <v>13.75</v>
      </c>
      <c r="Y162" s="4">
        <v>253</v>
      </c>
      <c r="Z162" s="4">
        <f>0.5*0.003</f>
        <v>1.5E-3</v>
      </c>
      <c r="AA162" s="3">
        <f t="shared" si="50"/>
        <v>1.9285500000000002E-3</v>
      </c>
      <c r="AB162" s="4">
        <v>0.45574999999999999</v>
      </c>
      <c r="AC162" s="4">
        <v>0.45500000000000002</v>
      </c>
      <c r="AD162" s="3">
        <f t="shared" si="51"/>
        <v>2.0150130000000002</v>
      </c>
      <c r="AE162" s="4">
        <f>0.5*0.015</f>
        <v>7.4999999999999997E-3</v>
      </c>
      <c r="AF162" s="3">
        <f t="shared" si="45"/>
        <v>2.4642749999999998E-2</v>
      </c>
      <c r="AG162" s="4">
        <v>0.54925000000000002</v>
      </c>
      <c r="AH162" s="3">
        <v>1.4999999999999999E-2</v>
      </c>
      <c r="AI162" s="4"/>
      <c r="AJ162" s="4">
        <v>1.0049999999999999</v>
      </c>
      <c r="AK162" s="3">
        <v>8.4375000000000006E-2</v>
      </c>
      <c r="AL162" s="4" t="s">
        <v>157</v>
      </c>
      <c r="AM162" s="4"/>
      <c r="AN162" s="4"/>
      <c r="AO162" s="4"/>
      <c r="AP162" s="4">
        <v>220.72499999999999</v>
      </c>
      <c r="AQ162" s="4">
        <v>68.424999999999997</v>
      </c>
      <c r="AR162" s="4">
        <v>4.851</v>
      </c>
      <c r="AS162" s="3">
        <v>43.5</v>
      </c>
      <c r="AT162" s="4">
        <v>19.997499999999999</v>
      </c>
      <c r="AU162" s="4">
        <v>128.71</v>
      </c>
      <c r="AV162" s="4"/>
      <c r="AW162" s="3">
        <v>16.25</v>
      </c>
      <c r="AX162" s="4"/>
      <c r="AY162" s="4"/>
      <c r="AZ162" s="4"/>
      <c r="BA162" s="3">
        <f>0.5*1</f>
        <v>0.5</v>
      </c>
      <c r="BB162" s="4"/>
      <c r="BC162" s="4">
        <v>0.16625000000000001</v>
      </c>
      <c r="BD162" s="4"/>
      <c r="BE162" s="4"/>
      <c r="BF162" s="4"/>
      <c r="BG162" s="4"/>
      <c r="BH162" s="4"/>
      <c r="BI162" s="4"/>
      <c r="BJ162" s="4">
        <v>177.25</v>
      </c>
      <c r="BK162" s="4"/>
      <c r="BL162" s="3">
        <f>0.5*0.01</f>
        <v>5.0000000000000001E-3</v>
      </c>
      <c r="BM162" s="4"/>
      <c r="BN162" s="4" t="s">
        <v>157</v>
      </c>
      <c r="BO162" s="4"/>
      <c r="BP162" s="4">
        <v>1.625</v>
      </c>
      <c r="BQ162" s="4"/>
      <c r="BR162" s="4" t="s">
        <v>157</v>
      </c>
      <c r="BS162" s="4"/>
      <c r="BT162" s="3">
        <f>0.5*0.01</f>
        <v>5.0000000000000001E-3</v>
      </c>
      <c r="BU162" s="4"/>
      <c r="BV162" s="4"/>
      <c r="BW162" s="4"/>
      <c r="BX162" s="4"/>
      <c r="BY162" s="4"/>
      <c r="BZ162" s="4" t="s">
        <v>169</v>
      </c>
      <c r="CA162" s="4"/>
      <c r="CB162" s="3">
        <f t="shared" si="57"/>
        <v>5.0000000000000001E-3</v>
      </c>
      <c r="CC162" s="4"/>
      <c r="CD162" s="4">
        <v>277.75</v>
      </c>
      <c r="CE162" s="4">
        <v>47.75</v>
      </c>
      <c r="CF162" s="4">
        <v>125.25</v>
      </c>
      <c r="CG162" s="4"/>
      <c r="CH162" s="4"/>
      <c r="CI162" s="4">
        <v>7.75</v>
      </c>
      <c r="CJ162" s="4"/>
      <c r="CK162" s="4">
        <v>132.75</v>
      </c>
      <c r="CL162" s="12">
        <v>4500</v>
      </c>
      <c r="CM162" s="4" t="s">
        <v>160</v>
      </c>
      <c r="CN162" s="4" t="s">
        <v>161</v>
      </c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 t="s">
        <v>162</v>
      </c>
      <c r="DL162" s="4"/>
      <c r="DM162" s="4"/>
      <c r="DN162" s="4"/>
      <c r="DO162" s="4"/>
      <c r="DP162" s="4"/>
      <c r="DQ162" s="4"/>
      <c r="DR162" s="4"/>
      <c r="DS162" s="4" t="s">
        <v>164</v>
      </c>
      <c r="DT162" s="4"/>
      <c r="DU162" s="3" t="s">
        <v>156</v>
      </c>
      <c r="DV162" s="3" t="s">
        <v>155</v>
      </c>
      <c r="DW162" s="4"/>
      <c r="DX162" s="4"/>
      <c r="DY162" s="4"/>
      <c r="DZ162" s="4"/>
      <c r="EA162" s="4"/>
      <c r="EB162" s="4"/>
      <c r="EC162" s="4"/>
      <c r="ED162" s="4"/>
      <c r="EE162" s="3" t="s">
        <v>154</v>
      </c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 t="s">
        <v>164</v>
      </c>
      <c r="ES162" s="4" t="s">
        <v>165</v>
      </c>
      <c r="ET162" s="3">
        <f t="shared" si="52"/>
        <v>0</v>
      </c>
      <c r="EU162" s="4" t="s">
        <v>162</v>
      </c>
      <c r="EV162" s="4"/>
      <c r="EW162" s="4"/>
      <c r="EX162" s="4"/>
      <c r="EY162" s="4" t="s">
        <v>166</v>
      </c>
      <c r="EZ162" s="4"/>
      <c r="FA162" s="4"/>
      <c r="FB162" s="4"/>
      <c r="FC162" s="4"/>
      <c r="FD162" s="4"/>
      <c r="FE162" s="4"/>
      <c r="FF162" s="4"/>
      <c r="FG162" s="4"/>
      <c r="FH162" s="4"/>
      <c r="FI162" s="4" t="s">
        <v>181</v>
      </c>
      <c r="FJ162" s="4">
        <v>9.875</v>
      </c>
      <c r="FK162" s="4">
        <v>95.44</v>
      </c>
    </row>
    <row r="163" spans="1:167" x14ac:dyDescent="0.25">
      <c r="A163" s="13">
        <v>41707</v>
      </c>
      <c r="B163" s="13" t="s">
        <v>614</v>
      </c>
      <c r="C163" s="4" t="s">
        <v>614</v>
      </c>
      <c r="D163" s="4"/>
      <c r="E163" s="1" t="s">
        <v>830</v>
      </c>
      <c r="F163" s="1"/>
      <c r="G163" s="1"/>
      <c r="H163" s="1" t="s">
        <v>863</v>
      </c>
      <c r="I163" s="1"/>
      <c r="J163" s="9" t="s">
        <v>875</v>
      </c>
      <c r="K163" s="9" t="s">
        <v>874</v>
      </c>
      <c r="L163" s="10">
        <v>576152.1</v>
      </c>
      <c r="M163" s="10">
        <v>4770567.53</v>
      </c>
      <c r="N163" s="15" t="s">
        <v>831</v>
      </c>
      <c r="O163" s="15" t="s">
        <v>831</v>
      </c>
      <c r="P163" s="4">
        <v>184.36833300000001</v>
      </c>
      <c r="Q163" s="4">
        <v>1.25</v>
      </c>
      <c r="R163" s="3">
        <v>509.33333299999998</v>
      </c>
      <c r="S163" s="4">
        <v>0</v>
      </c>
      <c r="T163" s="4">
        <v>0.248333</v>
      </c>
      <c r="U163" s="4">
        <v>7.733333</v>
      </c>
      <c r="V163" s="4">
        <v>224.83333300000001</v>
      </c>
      <c r="W163" s="4"/>
      <c r="X163" s="4">
        <v>17.516667000000002</v>
      </c>
      <c r="Y163" s="4">
        <v>260.98333300000002</v>
      </c>
      <c r="Z163" s="4">
        <v>3.875E-3</v>
      </c>
      <c r="AA163" s="3">
        <f t="shared" si="50"/>
        <v>4.9820875000000002E-3</v>
      </c>
      <c r="AB163" s="4">
        <v>0.87275000000000003</v>
      </c>
      <c r="AC163" s="4">
        <v>0.87</v>
      </c>
      <c r="AD163" s="3">
        <f t="shared" si="51"/>
        <v>3.8528820000000001</v>
      </c>
      <c r="AE163" s="4">
        <f>0.5*0.015</f>
        <v>7.4999999999999997E-3</v>
      </c>
      <c r="AF163" s="3">
        <f t="shared" si="45"/>
        <v>2.4642749999999998E-2</v>
      </c>
      <c r="AG163" s="4">
        <v>0.48749999999999999</v>
      </c>
      <c r="AH163" s="3">
        <f>0.5*0.01</f>
        <v>5.0000000000000001E-3</v>
      </c>
      <c r="AI163" s="4"/>
      <c r="AJ163" s="4">
        <v>1.36025</v>
      </c>
      <c r="AK163" s="3">
        <v>9.2499999999999995E-3</v>
      </c>
      <c r="AL163" s="4" t="s">
        <v>157</v>
      </c>
      <c r="AM163" s="4"/>
      <c r="AN163" s="4"/>
      <c r="AO163" s="4"/>
      <c r="AP163" s="4">
        <v>251.52500000000001</v>
      </c>
      <c r="AQ163" s="4">
        <v>86.275000000000006</v>
      </c>
      <c r="AR163" s="4">
        <v>1.12825</v>
      </c>
      <c r="AS163" s="3">
        <v>5.625</v>
      </c>
      <c r="AT163" s="4">
        <v>5.5772500000000003</v>
      </c>
      <c r="AU163" s="4">
        <v>2.8929999999999998</v>
      </c>
      <c r="AV163" s="4"/>
      <c r="AW163" s="3">
        <v>49.25</v>
      </c>
      <c r="AX163" s="4" t="s">
        <v>169</v>
      </c>
      <c r="AY163" s="4" t="s">
        <v>169</v>
      </c>
      <c r="AZ163" s="4"/>
      <c r="BA163" s="3">
        <f>0.5*1</f>
        <v>0.5</v>
      </c>
      <c r="BB163" s="4"/>
      <c r="BC163" s="4">
        <v>0.18725</v>
      </c>
      <c r="BD163" s="4"/>
      <c r="BE163" s="4"/>
      <c r="BF163" s="4"/>
      <c r="BG163" s="4"/>
      <c r="BH163" s="4"/>
      <c r="BI163" s="4"/>
      <c r="BJ163" s="4">
        <v>11.125</v>
      </c>
      <c r="BK163" s="4"/>
      <c r="BL163" s="3">
        <f>0.5*0.01</f>
        <v>5.0000000000000001E-3</v>
      </c>
      <c r="BM163" s="4"/>
      <c r="BN163" s="4">
        <v>2.875</v>
      </c>
      <c r="BO163" s="4"/>
      <c r="BP163" s="4" t="s">
        <v>157</v>
      </c>
      <c r="BQ163" s="4"/>
      <c r="BR163" s="4" t="s">
        <v>157</v>
      </c>
      <c r="BS163" s="4"/>
      <c r="BT163" s="3">
        <f>0.5*0.01</f>
        <v>5.0000000000000001E-3</v>
      </c>
      <c r="BU163" s="4"/>
      <c r="BV163" s="4"/>
      <c r="BW163" s="4"/>
      <c r="BX163" s="4"/>
      <c r="BY163" s="4"/>
      <c r="BZ163" s="4" t="s">
        <v>169</v>
      </c>
      <c r="CA163" s="4"/>
      <c r="CB163" s="3">
        <f t="shared" si="57"/>
        <v>5.0000000000000001E-3</v>
      </c>
      <c r="CC163" s="4"/>
      <c r="CD163" s="4">
        <v>75</v>
      </c>
      <c r="CE163" s="4">
        <v>71.166667000000004</v>
      </c>
      <c r="CF163" s="4">
        <v>46.333333000000003</v>
      </c>
      <c r="CG163" s="4"/>
      <c r="CH163" s="4" t="s">
        <v>157</v>
      </c>
      <c r="CI163" s="4">
        <v>2.0833330000000001</v>
      </c>
      <c r="CJ163" s="4"/>
      <c r="CK163" s="4">
        <v>48</v>
      </c>
      <c r="CL163" s="4">
        <v>216.66666699999999</v>
      </c>
      <c r="CM163" s="4" t="s">
        <v>160</v>
      </c>
      <c r="CN163" s="4" t="s">
        <v>161</v>
      </c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 t="s">
        <v>162</v>
      </c>
      <c r="DL163" s="3" t="s">
        <v>156</v>
      </c>
      <c r="DM163" s="4"/>
      <c r="DN163" s="4"/>
      <c r="DO163" s="4"/>
      <c r="DP163" s="4"/>
      <c r="DQ163" s="3" t="s">
        <v>175</v>
      </c>
      <c r="DR163" s="4"/>
      <c r="DS163" s="4" t="s">
        <v>164</v>
      </c>
      <c r="DT163" s="4"/>
      <c r="DU163" s="3" t="s">
        <v>156</v>
      </c>
      <c r="DV163" s="3" t="s">
        <v>155</v>
      </c>
      <c r="DW163" s="4"/>
      <c r="DX163" s="4"/>
      <c r="DY163" s="4"/>
      <c r="DZ163" s="3" t="s">
        <v>170</v>
      </c>
      <c r="EA163" s="3" t="s">
        <v>156</v>
      </c>
      <c r="EB163" s="3" t="s">
        <v>170</v>
      </c>
      <c r="EC163" s="4"/>
      <c r="ED163" s="4"/>
      <c r="EE163" s="3" t="s">
        <v>154</v>
      </c>
      <c r="EF163" s="4"/>
      <c r="EG163" s="4"/>
      <c r="EH163" s="4"/>
      <c r="EI163" s="3" t="s">
        <v>170</v>
      </c>
      <c r="EJ163" s="1"/>
      <c r="EK163" s="3" t="s">
        <v>155</v>
      </c>
      <c r="EL163" s="3" t="s">
        <v>155</v>
      </c>
      <c r="EM163" s="4"/>
      <c r="EN163" s="4"/>
      <c r="EO163" s="4"/>
      <c r="EP163" s="4"/>
      <c r="EQ163" s="4"/>
      <c r="ER163" s="4" t="s">
        <v>164</v>
      </c>
      <c r="ES163" s="4" t="s">
        <v>165</v>
      </c>
      <c r="ET163" s="3">
        <f t="shared" si="52"/>
        <v>0</v>
      </c>
      <c r="EU163" s="4" t="s">
        <v>162</v>
      </c>
      <c r="EV163" s="4"/>
      <c r="EW163" s="4"/>
      <c r="EX163" s="4"/>
      <c r="EY163" s="4">
        <v>4.7975000000000003</v>
      </c>
      <c r="EZ163" s="4"/>
      <c r="FA163" s="4"/>
      <c r="FB163" s="4"/>
      <c r="FC163" s="4"/>
      <c r="FD163" s="4"/>
      <c r="FE163" s="4"/>
      <c r="FF163" s="4"/>
      <c r="FG163" s="4"/>
      <c r="FH163" s="4"/>
      <c r="FI163" s="4" t="s">
        <v>181</v>
      </c>
      <c r="FJ163" s="4">
        <v>9.8833330000000004</v>
      </c>
      <c r="FK163" s="4">
        <v>102.878333</v>
      </c>
    </row>
    <row r="164" spans="1:167" x14ac:dyDescent="0.25">
      <c r="A164" s="13">
        <v>41708</v>
      </c>
      <c r="B164" s="13" t="s">
        <v>615</v>
      </c>
      <c r="C164" s="4" t="s">
        <v>615</v>
      </c>
      <c r="D164" s="4"/>
      <c r="E164" s="1" t="s">
        <v>830</v>
      </c>
      <c r="F164" s="1"/>
      <c r="G164" s="1"/>
      <c r="H164" s="1" t="s">
        <v>863</v>
      </c>
      <c r="I164" s="1"/>
      <c r="J164" s="9" t="s">
        <v>875</v>
      </c>
      <c r="K164" s="9" t="s">
        <v>874</v>
      </c>
      <c r="L164" s="10">
        <v>582328.5</v>
      </c>
      <c r="M164" s="10">
        <v>4769147.3</v>
      </c>
      <c r="N164" s="15" t="s">
        <v>831</v>
      </c>
      <c r="O164" s="15" t="s">
        <v>831</v>
      </c>
      <c r="P164" s="4">
        <v>179.29499999999999</v>
      </c>
      <c r="Q164" s="4">
        <v>2.5</v>
      </c>
      <c r="R164" s="3">
        <v>540</v>
      </c>
      <c r="S164" s="4">
        <v>0</v>
      </c>
      <c r="T164" s="4" t="s">
        <v>179</v>
      </c>
      <c r="U164" s="4">
        <v>7.7166670000000002</v>
      </c>
      <c r="V164" s="4">
        <v>229</v>
      </c>
      <c r="W164" s="4"/>
      <c r="X164" s="4">
        <v>17.883333</v>
      </c>
      <c r="Y164" s="4">
        <v>298.71666699999997</v>
      </c>
      <c r="Z164" s="4">
        <v>0.10525</v>
      </c>
      <c r="AA164" s="3">
        <f t="shared" si="50"/>
        <v>0.13531992500000001</v>
      </c>
      <c r="AB164" s="4">
        <v>0.70474999999999999</v>
      </c>
      <c r="AC164" s="4">
        <v>0.59950000000000003</v>
      </c>
      <c r="AD164" s="3">
        <f t="shared" si="51"/>
        <v>2.6549457000000003</v>
      </c>
      <c r="AE164" s="4">
        <f>0.5*0.015</f>
        <v>7.4999999999999997E-3</v>
      </c>
      <c r="AF164" s="3">
        <f t="shared" si="45"/>
        <v>2.4642749999999998E-2</v>
      </c>
      <c r="AG164" s="4">
        <v>0.22525000000000001</v>
      </c>
      <c r="AH164" s="3">
        <f>0.5*0.01</f>
        <v>5.0000000000000001E-3</v>
      </c>
      <c r="AI164" s="4"/>
      <c r="AJ164" s="4">
        <v>0.92300000000000004</v>
      </c>
      <c r="AK164" s="3">
        <v>9.2499999999999995E-3</v>
      </c>
      <c r="AL164" s="4">
        <v>2.1974999999999998</v>
      </c>
      <c r="AM164" s="4"/>
      <c r="AN164" s="4"/>
      <c r="AO164" s="4"/>
      <c r="AP164" s="4">
        <v>240.375</v>
      </c>
      <c r="AQ164" s="4">
        <v>94.552499999999995</v>
      </c>
      <c r="AR164" s="4" t="s">
        <v>157</v>
      </c>
      <c r="AS164" s="3">
        <v>8.65</v>
      </c>
      <c r="AT164" s="4">
        <v>7.0542499999999997</v>
      </c>
      <c r="AU164" s="4">
        <v>3.4782500000000001</v>
      </c>
      <c r="AV164" s="4"/>
      <c r="AW164" s="3">
        <v>46.25</v>
      </c>
      <c r="AX164" s="4" t="s">
        <v>169</v>
      </c>
      <c r="AY164" s="4" t="s">
        <v>169</v>
      </c>
      <c r="AZ164" s="4"/>
      <c r="BA164" s="3">
        <f>0.5*1</f>
        <v>0.5</v>
      </c>
      <c r="BB164" s="4"/>
      <c r="BC164" s="4">
        <v>0.15525</v>
      </c>
      <c r="BD164" s="4"/>
      <c r="BE164" s="4"/>
      <c r="BF164" s="4"/>
      <c r="BG164" s="4"/>
      <c r="BH164" s="4"/>
      <c r="BI164" s="4"/>
      <c r="BJ164" s="4">
        <v>1.625</v>
      </c>
      <c r="BK164" s="4"/>
      <c r="BL164" s="3">
        <f>0.5*0.01</f>
        <v>5.0000000000000001E-3</v>
      </c>
      <c r="BM164" s="4"/>
      <c r="BN164" s="4">
        <v>2.875</v>
      </c>
      <c r="BO164" s="4"/>
      <c r="BP164" s="4" t="s">
        <v>157</v>
      </c>
      <c r="BQ164" s="4"/>
      <c r="BR164" s="4" t="s">
        <v>157</v>
      </c>
      <c r="BS164" s="4"/>
      <c r="BT164" s="3">
        <f>0.5*0.01</f>
        <v>5.0000000000000001E-3</v>
      </c>
      <c r="BU164" s="4"/>
      <c r="BV164" s="4"/>
      <c r="BW164" s="4"/>
      <c r="BX164" s="4"/>
      <c r="BY164" s="4"/>
      <c r="BZ164" s="4" t="s">
        <v>169</v>
      </c>
      <c r="CA164" s="4"/>
      <c r="CB164" s="3">
        <f t="shared" si="57"/>
        <v>5.0000000000000001E-3</v>
      </c>
      <c r="CC164" s="4"/>
      <c r="CD164" s="4">
        <v>395.16666700000002</v>
      </c>
      <c r="CE164" s="4">
        <v>190.91666699999999</v>
      </c>
      <c r="CF164" s="4">
        <v>924.91666699999996</v>
      </c>
      <c r="CG164" s="4"/>
      <c r="CH164" s="4">
        <v>36.583333000000003</v>
      </c>
      <c r="CI164" s="4">
        <v>22.083333</v>
      </c>
      <c r="CJ164" s="4"/>
      <c r="CK164" s="4">
        <v>946.58333300000004</v>
      </c>
      <c r="CL164" s="4">
        <v>341.66666700000002</v>
      </c>
      <c r="CM164" s="4" t="s">
        <v>160</v>
      </c>
      <c r="CN164" s="4" t="s">
        <v>161</v>
      </c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 t="s">
        <v>162</v>
      </c>
      <c r="DL164" s="3" t="s">
        <v>156</v>
      </c>
      <c r="DM164" s="4"/>
      <c r="DN164" s="4"/>
      <c r="DO164" s="4"/>
      <c r="DP164" s="4"/>
      <c r="DQ164" s="3" t="s">
        <v>175</v>
      </c>
      <c r="DR164" s="4"/>
      <c r="DS164" s="4" t="s">
        <v>164</v>
      </c>
      <c r="DT164" s="4"/>
      <c r="DU164" s="3" t="s">
        <v>156</v>
      </c>
      <c r="DV164" s="3" t="s">
        <v>155</v>
      </c>
      <c r="DW164" s="4"/>
      <c r="DX164" s="4"/>
      <c r="DY164" s="4"/>
      <c r="DZ164" s="3" t="s">
        <v>170</v>
      </c>
      <c r="EA164" s="3" t="s">
        <v>156</v>
      </c>
      <c r="EB164" s="3" t="s">
        <v>170</v>
      </c>
      <c r="EC164" s="4"/>
      <c r="ED164" s="4"/>
      <c r="EE164" s="3" t="s">
        <v>154</v>
      </c>
      <c r="EF164" s="4"/>
      <c r="EG164" s="4"/>
      <c r="EH164" s="4"/>
      <c r="EI164" s="3" t="s">
        <v>170</v>
      </c>
      <c r="EJ164" s="1"/>
      <c r="EK164" s="3" t="s">
        <v>155</v>
      </c>
      <c r="EL164" s="3" t="s">
        <v>155</v>
      </c>
      <c r="EM164" s="4"/>
      <c r="EN164" s="4"/>
      <c r="EO164" s="4"/>
      <c r="EP164" s="4"/>
      <c r="EQ164" s="4"/>
      <c r="ER164" s="4" t="s">
        <v>164</v>
      </c>
      <c r="ES164" s="4" t="s">
        <v>165</v>
      </c>
      <c r="ET164" s="3">
        <f t="shared" si="52"/>
        <v>0</v>
      </c>
      <c r="EU164" s="4" t="s">
        <v>162</v>
      </c>
      <c r="EV164" s="4"/>
      <c r="EW164" s="4"/>
      <c r="EX164" s="4"/>
      <c r="EY164" s="4" t="s">
        <v>166</v>
      </c>
      <c r="EZ164" s="4"/>
      <c r="FA164" s="4"/>
      <c r="FB164" s="4"/>
      <c r="FC164" s="4"/>
      <c r="FD164" s="4"/>
      <c r="FE164" s="4"/>
      <c r="FF164" s="4"/>
      <c r="FG164" s="4"/>
      <c r="FH164" s="4"/>
      <c r="FI164" s="4">
        <v>0.51</v>
      </c>
      <c r="FJ164" s="4">
        <v>20.75</v>
      </c>
      <c r="FK164" s="4">
        <v>229.471667</v>
      </c>
    </row>
    <row r="165" spans="1:167" x14ac:dyDescent="0.25">
      <c r="A165" s="13">
        <v>52001</v>
      </c>
      <c r="B165" s="13" t="s">
        <v>313</v>
      </c>
      <c r="C165" s="4" t="s">
        <v>314</v>
      </c>
      <c r="D165" s="4"/>
      <c r="E165" s="1" t="s">
        <v>841</v>
      </c>
      <c r="F165" s="1"/>
      <c r="G165" s="1"/>
      <c r="H165" s="1" t="s">
        <v>825</v>
      </c>
      <c r="I165" s="1" t="s">
        <v>826</v>
      </c>
      <c r="J165" s="9" t="s">
        <v>878</v>
      </c>
      <c r="K165" s="9" t="s">
        <v>879</v>
      </c>
      <c r="L165" s="10">
        <v>437459.6</v>
      </c>
      <c r="M165" s="10">
        <v>5078562.87</v>
      </c>
      <c r="N165" s="15" t="s">
        <v>831</v>
      </c>
      <c r="O165" s="15"/>
      <c r="P165" s="4">
        <v>313.97500000000002</v>
      </c>
      <c r="Q165" s="4" t="s">
        <v>215</v>
      </c>
      <c r="R165" s="3">
        <v>648.25</v>
      </c>
      <c r="S165" s="4"/>
      <c r="T165" s="4">
        <v>0.52500000000000002</v>
      </c>
      <c r="U165" s="4">
        <v>7.25</v>
      </c>
      <c r="V165" s="4">
        <v>95.5</v>
      </c>
      <c r="W165" s="4"/>
      <c r="X165" s="4">
        <v>14.5</v>
      </c>
      <c r="Y165" s="4">
        <v>412.75</v>
      </c>
      <c r="Z165" s="4">
        <f>0.5*0.04</f>
        <v>0.02</v>
      </c>
      <c r="AA165" s="3">
        <f t="shared" si="50"/>
        <v>2.5714000000000001E-2</v>
      </c>
      <c r="AB165" s="4">
        <v>1.825</v>
      </c>
      <c r="AC165" s="4">
        <v>1.825</v>
      </c>
      <c r="AD165" s="3">
        <f t="shared" si="51"/>
        <v>8.0821950000000005</v>
      </c>
      <c r="AE165" s="4">
        <f t="shared" ref="AE165:AE170" si="58">0.5*0.01</f>
        <v>5.0000000000000001E-3</v>
      </c>
      <c r="AF165" s="3">
        <f t="shared" si="45"/>
        <v>1.6428499999999999E-2</v>
      </c>
      <c r="AG165" s="4">
        <v>0.52500000000000002</v>
      </c>
      <c r="AH165" s="3">
        <f t="shared" ref="AH165:AH175" si="59">0.5*0.03</f>
        <v>1.4999999999999999E-2</v>
      </c>
      <c r="AI165" s="4"/>
      <c r="AJ165" s="4">
        <v>2.35</v>
      </c>
      <c r="AK165" s="3">
        <v>1.575E-2</v>
      </c>
      <c r="AL165" s="4">
        <v>1.19</v>
      </c>
      <c r="AM165" s="4"/>
      <c r="AN165" s="4" t="s">
        <v>155</v>
      </c>
      <c r="AO165" s="4"/>
      <c r="AP165" s="4">
        <v>383.02499999999998</v>
      </c>
      <c r="AQ165" s="4">
        <v>107.25</v>
      </c>
      <c r="AR165" s="4">
        <v>2.2999999999999998</v>
      </c>
      <c r="AS165" s="3">
        <v>10.95</v>
      </c>
      <c r="AT165" s="4">
        <v>39.75</v>
      </c>
      <c r="AU165" s="4">
        <v>10.75</v>
      </c>
      <c r="AV165" s="4"/>
      <c r="AW165" s="3">
        <v>79.5</v>
      </c>
      <c r="AX165" s="4"/>
      <c r="AY165" s="4"/>
      <c r="AZ165" s="4"/>
      <c r="BA165" s="3">
        <f>0.5*0.5</f>
        <v>0.25</v>
      </c>
      <c r="BB165" s="4"/>
      <c r="BC165" s="4">
        <v>7.875</v>
      </c>
      <c r="BD165" s="4"/>
      <c r="BE165" s="4"/>
      <c r="BF165" s="4"/>
      <c r="BG165" s="4"/>
      <c r="BH165" s="4"/>
      <c r="BI165" s="4"/>
      <c r="BJ165" s="4" t="s">
        <v>215</v>
      </c>
      <c r="BK165" s="4"/>
      <c r="BL165" s="3">
        <f t="shared" ref="BL165:BL170" si="60">0.5*0.2</f>
        <v>0.1</v>
      </c>
      <c r="BM165" s="4"/>
      <c r="BN165" s="4" t="s">
        <v>157</v>
      </c>
      <c r="BO165" s="4"/>
      <c r="BP165" s="4" t="s">
        <v>157</v>
      </c>
      <c r="BQ165" s="4"/>
      <c r="BR165" s="4">
        <v>6.75</v>
      </c>
      <c r="BS165" s="4"/>
      <c r="BT165" s="3">
        <f t="shared" ref="BT165:BT170" si="61">0.5*2</f>
        <v>1</v>
      </c>
      <c r="BU165" s="4"/>
      <c r="BV165" s="4"/>
      <c r="BW165" s="4"/>
      <c r="BX165" s="4"/>
      <c r="BY165" s="4"/>
      <c r="BZ165" s="4">
        <v>23.5</v>
      </c>
      <c r="CA165" s="4"/>
      <c r="CB165" s="3">
        <f t="shared" ref="CB165:CB175" si="62">0.5*0.1</f>
        <v>0.05</v>
      </c>
      <c r="CC165" s="4"/>
      <c r="CD165" s="4">
        <v>145.5</v>
      </c>
      <c r="CE165" s="4">
        <v>130</v>
      </c>
      <c r="CF165" s="4">
        <v>0.5</v>
      </c>
      <c r="CG165" s="4">
        <v>2.5</v>
      </c>
      <c r="CH165" s="4"/>
      <c r="CI165" s="4">
        <v>0.5</v>
      </c>
      <c r="CJ165" s="4"/>
      <c r="CK165" s="4">
        <v>68.5</v>
      </c>
      <c r="CL165" s="12">
        <v>1035</v>
      </c>
      <c r="CM165" s="4" t="s">
        <v>181</v>
      </c>
      <c r="CN165" s="4" t="s">
        <v>157</v>
      </c>
      <c r="CO165" s="4"/>
      <c r="CP165" s="4"/>
      <c r="CQ165" s="4"/>
      <c r="CR165" s="4"/>
      <c r="CS165" s="4"/>
      <c r="CT165" s="4"/>
      <c r="CU165" s="4"/>
      <c r="CV165" s="4"/>
      <c r="CW165" s="3" t="s">
        <v>170</v>
      </c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 t="s">
        <v>181</v>
      </c>
      <c r="DL165" s="4"/>
      <c r="DM165" s="4"/>
      <c r="DN165" s="4"/>
      <c r="DO165" s="4"/>
      <c r="DP165" s="4"/>
      <c r="DQ165" s="4"/>
      <c r="DR165" s="4"/>
      <c r="DS165" s="4" t="s">
        <v>317</v>
      </c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3" t="s">
        <v>170</v>
      </c>
      <c r="EO165" s="4"/>
      <c r="EP165" s="4"/>
      <c r="EQ165" s="3" t="s">
        <v>318</v>
      </c>
      <c r="ER165" s="4" t="s">
        <v>181</v>
      </c>
      <c r="ES165" s="4" t="s">
        <v>181</v>
      </c>
      <c r="ET165" s="3">
        <f t="shared" si="52"/>
        <v>0</v>
      </c>
      <c r="EU165" s="4" t="s">
        <v>181</v>
      </c>
      <c r="EV165" s="4"/>
      <c r="EW165" s="4"/>
      <c r="EX165" s="4" t="s">
        <v>181</v>
      </c>
      <c r="EY165" s="4" t="s">
        <v>181</v>
      </c>
      <c r="EZ165" s="4"/>
      <c r="FA165" s="4"/>
      <c r="FB165" s="4"/>
      <c r="FC165" s="4"/>
      <c r="FD165" s="4"/>
      <c r="FE165" s="4"/>
      <c r="FF165" s="4"/>
      <c r="FG165" s="4"/>
      <c r="FH165" s="4"/>
      <c r="FI165" s="4" t="s">
        <v>181</v>
      </c>
      <c r="FJ165" s="4">
        <v>6.9649999999999999</v>
      </c>
      <c r="FK165" s="4">
        <v>68.447500000000005</v>
      </c>
    </row>
    <row r="166" spans="1:167" x14ac:dyDescent="0.25">
      <c r="A166" s="13">
        <v>52002</v>
      </c>
      <c r="B166" s="13" t="s">
        <v>319</v>
      </c>
      <c r="C166" s="4" t="s">
        <v>314</v>
      </c>
      <c r="D166" s="4"/>
      <c r="E166" s="1" t="s">
        <v>841</v>
      </c>
      <c r="F166" s="1"/>
      <c r="G166" s="1"/>
      <c r="H166" s="1" t="s">
        <v>825</v>
      </c>
      <c r="I166" s="1" t="s">
        <v>826</v>
      </c>
      <c r="J166" s="9" t="s">
        <v>878</v>
      </c>
      <c r="K166" s="9" t="s">
        <v>879</v>
      </c>
      <c r="L166" s="10">
        <v>437781.57</v>
      </c>
      <c r="M166" s="10">
        <v>5078933.8600000003</v>
      </c>
      <c r="N166" s="15" t="s">
        <v>831</v>
      </c>
      <c r="O166" s="15"/>
      <c r="P166" s="4">
        <v>362.82499999999999</v>
      </c>
      <c r="Q166" s="4" t="s">
        <v>215</v>
      </c>
      <c r="R166" s="3">
        <v>738.5</v>
      </c>
      <c r="S166" s="4"/>
      <c r="T166" s="4">
        <v>0.89</v>
      </c>
      <c r="U166" s="4">
        <v>7.15</v>
      </c>
      <c r="V166" s="4">
        <v>147.25</v>
      </c>
      <c r="W166" s="4"/>
      <c r="X166" s="4">
        <v>14.1</v>
      </c>
      <c r="Y166" s="4">
        <v>413</v>
      </c>
      <c r="Z166" s="4">
        <f>0.5*0.04</f>
        <v>0.02</v>
      </c>
      <c r="AA166" s="3">
        <f t="shared" si="50"/>
        <v>2.5714000000000001E-2</v>
      </c>
      <c r="AB166" s="4">
        <v>3.875</v>
      </c>
      <c r="AC166" s="4">
        <v>3.875</v>
      </c>
      <c r="AD166" s="3">
        <f t="shared" si="51"/>
        <v>17.160825000000003</v>
      </c>
      <c r="AE166" s="4">
        <f t="shared" si="58"/>
        <v>5.0000000000000001E-3</v>
      </c>
      <c r="AF166" s="3">
        <f t="shared" si="45"/>
        <v>1.6428499999999999E-2</v>
      </c>
      <c r="AG166" s="4">
        <v>0.6</v>
      </c>
      <c r="AH166" s="3">
        <f t="shared" si="59"/>
        <v>1.4999999999999999E-2</v>
      </c>
      <c r="AI166" s="4"/>
      <c r="AJ166" s="4">
        <v>4.4749999999999996</v>
      </c>
      <c r="AK166" s="3">
        <v>1.5875E-2</v>
      </c>
      <c r="AL166" s="4">
        <v>0.94499999999999995</v>
      </c>
      <c r="AM166" s="4"/>
      <c r="AN166" s="4"/>
      <c r="AO166" s="4"/>
      <c r="AP166" s="4">
        <v>442.67500000000001</v>
      </c>
      <c r="AQ166" s="4">
        <v>120</v>
      </c>
      <c r="AR166" s="4">
        <v>3.0249999999999999</v>
      </c>
      <c r="AS166" s="4"/>
      <c r="AT166" s="4">
        <v>33.25</v>
      </c>
      <c r="AU166" s="4">
        <v>27</v>
      </c>
      <c r="AV166" s="4"/>
      <c r="AW166" s="4"/>
      <c r="AX166" s="4"/>
      <c r="AY166" s="4"/>
      <c r="AZ166" s="4"/>
      <c r="BA166" s="3">
        <f>0.5*0.5</f>
        <v>0.25</v>
      </c>
      <c r="BB166" s="4"/>
      <c r="BC166" s="4">
        <v>10.875</v>
      </c>
      <c r="BD166" s="4"/>
      <c r="BE166" s="4"/>
      <c r="BF166" s="4"/>
      <c r="BG166" s="4"/>
      <c r="BH166" s="4"/>
      <c r="BI166" s="4"/>
      <c r="BJ166" s="4" t="s">
        <v>215</v>
      </c>
      <c r="BK166" s="4"/>
      <c r="BL166" s="3">
        <f t="shared" si="60"/>
        <v>0.1</v>
      </c>
      <c r="BM166" s="4"/>
      <c r="BN166" s="4" t="s">
        <v>157</v>
      </c>
      <c r="BO166" s="4"/>
      <c r="BP166" s="4" t="s">
        <v>157</v>
      </c>
      <c r="BQ166" s="4"/>
      <c r="BR166" s="4">
        <v>5</v>
      </c>
      <c r="BS166" s="4"/>
      <c r="BT166" s="3">
        <f t="shared" si="61"/>
        <v>1</v>
      </c>
      <c r="BU166" s="4"/>
      <c r="BV166" s="4"/>
      <c r="BW166" s="4"/>
      <c r="BX166" s="4"/>
      <c r="BY166" s="4"/>
      <c r="BZ166" s="4">
        <v>20.25</v>
      </c>
      <c r="CA166" s="4"/>
      <c r="CB166" s="3">
        <f t="shared" si="62"/>
        <v>0.05</v>
      </c>
      <c r="CC166" s="4"/>
      <c r="CD166" s="4">
        <v>141.5</v>
      </c>
      <c r="CE166" s="4">
        <v>134</v>
      </c>
      <c r="CF166" s="4">
        <v>0</v>
      </c>
      <c r="CG166" s="4">
        <v>0.75</v>
      </c>
      <c r="CH166" s="4"/>
      <c r="CI166" s="4">
        <v>0</v>
      </c>
      <c r="CJ166" s="4"/>
      <c r="CK166" s="4">
        <v>58</v>
      </c>
      <c r="CL166" s="4">
        <v>777.25</v>
      </c>
      <c r="CM166" s="4" t="s">
        <v>181</v>
      </c>
      <c r="CN166" s="4" t="s">
        <v>157</v>
      </c>
      <c r="CO166" s="4"/>
      <c r="CP166" s="4"/>
      <c r="CQ166" s="4"/>
      <c r="CR166" s="4"/>
      <c r="CS166" s="4"/>
      <c r="CT166" s="4"/>
      <c r="CU166" s="4"/>
      <c r="CV166" s="4"/>
      <c r="CW166" s="3" t="s">
        <v>170</v>
      </c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 t="s">
        <v>181</v>
      </c>
      <c r="DL166" s="4"/>
      <c r="DM166" s="4"/>
      <c r="DN166" s="4"/>
      <c r="DO166" s="4"/>
      <c r="DP166" s="4"/>
      <c r="DQ166" s="4"/>
      <c r="DR166" s="4"/>
      <c r="DS166" s="4" t="s">
        <v>317</v>
      </c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3" t="s">
        <v>170</v>
      </c>
      <c r="EO166" s="4"/>
      <c r="EP166" s="4"/>
      <c r="EQ166" s="3" t="s">
        <v>318</v>
      </c>
      <c r="ER166" s="4" t="s">
        <v>181</v>
      </c>
      <c r="ES166" s="4" t="s">
        <v>181</v>
      </c>
      <c r="ET166" s="3">
        <f t="shared" si="52"/>
        <v>0</v>
      </c>
      <c r="EU166" s="4" t="s">
        <v>181</v>
      </c>
      <c r="EV166" s="4"/>
      <c r="EW166" s="4"/>
      <c r="EX166" s="4" t="s">
        <v>181</v>
      </c>
      <c r="EY166" s="4" t="s">
        <v>181</v>
      </c>
      <c r="EZ166" s="4"/>
      <c r="FA166" s="4"/>
      <c r="FB166" s="4"/>
      <c r="FC166" s="4"/>
      <c r="FD166" s="4"/>
      <c r="FE166" s="4"/>
      <c r="FF166" s="4"/>
      <c r="FG166" s="4"/>
      <c r="FH166" s="4"/>
      <c r="FI166" s="4">
        <v>0.52</v>
      </c>
      <c r="FJ166" s="4">
        <v>7.7675000000000001</v>
      </c>
      <c r="FK166" s="4">
        <v>75.667500000000004</v>
      </c>
    </row>
    <row r="167" spans="1:167" x14ac:dyDescent="0.25">
      <c r="A167" s="13">
        <v>52003</v>
      </c>
      <c r="B167" s="13" t="s">
        <v>320</v>
      </c>
      <c r="C167" s="4" t="s">
        <v>314</v>
      </c>
      <c r="D167" s="4"/>
      <c r="E167" s="1" t="s">
        <v>841</v>
      </c>
      <c r="F167" s="1"/>
      <c r="G167" s="1"/>
      <c r="H167" s="1" t="s">
        <v>825</v>
      </c>
      <c r="I167" s="1" t="s">
        <v>826</v>
      </c>
      <c r="J167" s="9" t="s">
        <v>878</v>
      </c>
      <c r="K167" s="9" t="s">
        <v>879</v>
      </c>
      <c r="L167" s="10">
        <v>437588.12</v>
      </c>
      <c r="M167" s="10">
        <v>5078258.84</v>
      </c>
      <c r="N167" s="15" t="s">
        <v>831</v>
      </c>
      <c r="O167" s="15"/>
      <c r="P167" s="4">
        <v>325.64999999999998</v>
      </c>
      <c r="Q167" s="4" t="s">
        <v>215</v>
      </c>
      <c r="R167" s="3">
        <v>650.75</v>
      </c>
      <c r="S167" s="4"/>
      <c r="T167" s="4">
        <v>21.7</v>
      </c>
      <c r="U167" s="4">
        <v>7.2750000000000004</v>
      </c>
      <c r="V167" s="4">
        <v>81.75</v>
      </c>
      <c r="W167" s="4"/>
      <c r="X167" s="4">
        <v>14.85</v>
      </c>
      <c r="Y167" s="4">
        <v>383</v>
      </c>
      <c r="Z167" s="4">
        <f>0.5*0.04</f>
        <v>0.02</v>
      </c>
      <c r="AA167" s="3">
        <f t="shared" si="50"/>
        <v>2.5714000000000001E-2</v>
      </c>
      <c r="AB167" s="4">
        <v>2.9750000000000001</v>
      </c>
      <c r="AC167" s="4">
        <v>2.9750000000000001</v>
      </c>
      <c r="AD167" s="3">
        <f t="shared" si="51"/>
        <v>13.175085000000001</v>
      </c>
      <c r="AE167" s="4">
        <f t="shared" si="58"/>
        <v>5.0000000000000001E-3</v>
      </c>
      <c r="AF167" s="3">
        <f t="shared" si="45"/>
        <v>1.6428499999999999E-2</v>
      </c>
      <c r="AG167" s="4">
        <v>0.7</v>
      </c>
      <c r="AH167" s="3">
        <f t="shared" si="59"/>
        <v>1.4999999999999999E-2</v>
      </c>
      <c r="AI167" s="4"/>
      <c r="AJ167" s="4">
        <v>3.6749999999999998</v>
      </c>
      <c r="AK167" s="3">
        <v>1.525E-2</v>
      </c>
      <c r="AL167" s="4">
        <v>0.99250000000000005</v>
      </c>
      <c r="AM167" s="4"/>
      <c r="AN167" s="4"/>
      <c r="AO167" s="4"/>
      <c r="AP167" s="4">
        <v>397.3</v>
      </c>
      <c r="AQ167" s="4">
        <v>100.75</v>
      </c>
      <c r="AR167" s="4">
        <v>4.7249999999999996</v>
      </c>
      <c r="AS167" s="4"/>
      <c r="AT167" s="4">
        <v>37</v>
      </c>
      <c r="AU167" s="4">
        <v>17.25</v>
      </c>
      <c r="AV167" s="4"/>
      <c r="AW167" s="4"/>
      <c r="AX167" s="4"/>
      <c r="AY167" s="4"/>
      <c r="AZ167" s="4"/>
      <c r="BA167" s="3">
        <f>0.5*0.5</f>
        <v>0.25</v>
      </c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3">
        <f t="shared" si="60"/>
        <v>0.1</v>
      </c>
      <c r="BM167" s="4"/>
      <c r="BN167" s="4"/>
      <c r="BO167" s="4"/>
      <c r="BP167" s="4"/>
      <c r="BQ167" s="4"/>
      <c r="BR167" s="4"/>
      <c r="BS167" s="4"/>
      <c r="BT167" s="3">
        <f t="shared" si="61"/>
        <v>1</v>
      </c>
      <c r="BU167" s="4"/>
      <c r="BV167" s="4"/>
      <c r="BW167" s="4"/>
      <c r="BX167" s="4"/>
      <c r="BY167" s="4"/>
      <c r="BZ167" s="4"/>
      <c r="CA167" s="4"/>
      <c r="CB167" s="3">
        <f t="shared" si="62"/>
        <v>0.05</v>
      </c>
      <c r="CC167" s="4"/>
      <c r="CD167" s="4">
        <v>245</v>
      </c>
      <c r="CE167" s="4">
        <v>223.5</v>
      </c>
      <c r="CF167" s="4">
        <v>0</v>
      </c>
      <c r="CG167" s="4">
        <v>0</v>
      </c>
      <c r="CH167" s="4"/>
      <c r="CI167" s="4">
        <v>0</v>
      </c>
      <c r="CJ167" s="4"/>
      <c r="CK167" s="4">
        <v>17</v>
      </c>
      <c r="CL167" s="4">
        <v>967.75</v>
      </c>
      <c r="CM167" s="4" t="s">
        <v>181</v>
      </c>
      <c r="CN167" s="4" t="s">
        <v>157</v>
      </c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 t="s">
        <v>181</v>
      </c>
      <c r="DL167" s="4"/>
      <c r="DM167" s="4"/>
      <c r="DN167" s="4"/>
      <c r="DO167" s="4"/>
      <c r="DP167" s="4"/>
      <c r="DQ167" s="4"/>
      <c r="DR167" s="4"/>
      <c r="DS167" s="4" t="s">
        <v>317</v>
      </c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 t="s">
        <v>181</v>
      </c>
      <c r="ES167" s="4" t="s">
        <v>181</v>
      </c>
      <c r="ET167" s="3">
        <f t="shared" si="52"/>
        <v>0</v>
      </c>
      <c r="EU167" s="4" t="s">
        <v>181</v>
      </c>
      <c r="EV167" s="4"/>
      <c r="EW167" s="4"/>
      <c r="EX167" s="4" t="s">
        <v>181</v>
      </c>
      <c r="EY167" s="4" t="s">
        <v>181</v>
      </c>
      <c r="EZ167" s="4"/>
      <c r="FA167" s="4"/>
      <c r="FB167" s="4"/>
      <c r="FC167" s="4"/>
      <c r="FD167" s="4"/>
      <c r="FE167" s="4"/>
      <c r="FF167" s="4"/>
      <c r="FG167" s="4"/>
      <c r="FH167" s="4"/>
      <c r="FI167" s="4">
        <v>1.5874999999999999</v>
      </c>
      <c r="FJ167" s="4">
        <v>7.9924999999999997</v>
      </c>
      <c r="FK167" s="4">
        <v>79.107500000000002</v>
      </c>
    </row>
    <row r="168" spans="1:167" x14ac:dyDescent="0.25">
      <c r="A168" s="13">
        <v>52005</v>
      </c>
      <c r="B168" s="13" t="s">
        <v>321</v>
      </c>
      <c r="C168" s="4" t="s">
        <v>314</v>
      </c>
      <c r="D168" s="4"/>
      <c r="E168" s="1" t="s">
        <v>841</v>
      </c>
      <c r="F168" s="1"/>
      <c r="G168" s="1"/>
      <c r="H168" s="1" t="s">
        <v>825</v>
      </c>
      <c r="I168" s="1" t="s">
        <v>826</v>
      </c>
      <c r="J168" s="9" t="s">
        <v>878</v>
      </c>
      <c r="K168" s="9" t="s">
        <v>879</v>
      </c>
      <c r="L168" s="10">
        <v>437617.63</v>
      </c>
      <c r="M168" s="10">
        <v>5078849.1500000004</v>
      </c>
      <c r="N168" s="15" t="s">
        <v>831</v>
      </c>
      <c r="O168" s="15"/>
      <c r="P168" s="4">
        <v>319.35000000000002</v>
      </c>
      <c r="Q168" s="4" t="s">
        <v>215</v>
      </c>
      <c r="R168" s="3">
        <v>671</v>
      </c>
      <c r="S168" s="4"/>
      <c r="T168" s="4">
        <v>6.02</v>
      </c>
      <c r="U168" s="4">
        <v>7.2750000000000004</v>
      </c>
      <c r="V168" s="4">
        <v>150</v>
      </c>
      <c r="W168" s="4"/>
      <c r="X168" s="4">
        <v>14.55</v>
      </c>
      <c r="Y168" s="4">
        <v>408.82499999999999</v>
      </c>
      <c r="Z168" s="4">
        <f>0.5*0.04</f>
        <v>0.02</v>
      </c>
      <c r="AA168" s="3">
        <f t="shared" si="50"/>
        <v>2.5714000000000001E-2</v>
      </c>
      <c r="AB168" s="4">
        <v>2.1749999999999998</v>
      </c>
      <c r="AC168" s="4">
        <v>2.1749999999999998</v>
      </c>
      <c r="AD168" s="3">
        <f t="shared" si="51"/>
        <v>9.632204999999999</v>
      </c>
      <c r="AE168" s="4">
        <f t="shared" si="58"/>
        <v>5.0000000000000001E-3</v>
      </c>
      <c r="AF168" s="3">
        <f t="shared" si="45"/>
        <v>1.6428499999999999E-2</v>
      </c>
      <c r="AG168" s="4">
        <v>0.5</v>
      </c>
      <c r="AH168" s="3">
        <f t="shared" si="59"/>
        <v>1.4999999999999999E-2</v>
      </c>
      <c r="AI168" s="4"/>
      <c r="AJ168" s="4">
        <v>2.6749999999999998</v>
      </c>
      <c r="AK168" s="3">
        <v>1.2749999999999999E-2</v>
      </c>
      <c r="AL168" s="4">
        <v>1.1299999999999999</v>
      </c>
      <c r="AM168" s="4"/>
      <c r="AN168" s="4"/>
      <c r="AO168" s="4"/>
      <c r="AP168" s="4">
        <v>389.57499999999999</v>
      </c>
      <c r="AQ168" s="4">
        <v>107.5</v>
      </c>
      <c r="AR168" s="4">
        <v>2.75</v>
      </c>
      <c r="AS168" s="4"/>
      <c r="AT168" s="4">
        <v>38.75</v>
      </c>
      <c r="AU168" s="4">
        <v>14.75</v>
      </c>
      <c r="AV168" s="4"/>
      <c r="AW168" s="4"/>
      <c r="AX168" s="4"/>
      <c r="AY168" s="4"/>
      <c r="AZ168" s="4"/>
      <c r="BA168" s="3">
        <f>0.5*0.5</f>
        <v>0.25</v>
      </c>
      <c r="BB168" s="4"/>
      <c r="BC168" s="4">
        <v>7.875</v>
      </c>
      <c r="BD168" s="4"/>
      <c r="BE168" s="4"/>
      <c r="BF168" s="4"/>
      <c r="BG168" s="4"/>
      <c r="BH168" s="4"/>
      <c r="BI168" s="4"/>
      <c r="BJ168" s="4">
        <v>5.3250000000000002</v>
      </c>
      <c r="BK168" s="4"/>
      <c r="BL168" s="3">
        <f t="shared" si="60"/>
        <v>0.1</v>
      </c>
      <c r="BM168" s="4"/>
      <c r="BN168" s="4">
        <v>1.1499999999999999</v>
      </c>
      <c r="BO168" s="4"/>
      <c r="BP168" s="4">
        <v>2.8250000000000002</v>
      </c>
      <c r="BQ168" s="4"/>
      <c r="BR168" s="4" t="s">
        <v>322</v>
      </c>
      <c r="BS168" s="4"/>
      <c r="BT168" s="3">
        <f t="shared" si="61"/>
        <v>1</v>
      </c>
      <c r="BU168" s="4"/>
      <c r="BV168" s="4"/>
      <c r="BW168" s="4"/>
      <c r="BX168" s="4"/>
      <c r="BY168" s="4"/>
      <c r="BZ168" s="4">
        <v>51.75</v>
      </c>
      <c r="CA168" s="4"/>
      <c r="CB168" s="3">
        <f t="shared" si="62"/>
        <v>0.05</v>
      </c>
      <c r="CC168" s="4"/>
      <c r="CD168" s="4">
        <v>123.25</v>
      </c>
      <c r="CE168" s="4">
        <v>125</v>
      </c>
      <c r="CF168" s="4">
        <v>0</v>
      </c>
      <c r="CG168" s="4">
        <v>1.5</v>
      </c>
      <c r="CH168" s="4"/>
      <c r="CI168" s="4">
        <v>0</v>
      </c>
      <c r="CJ168" s="4"/>
      <c r="CK168" s="4">
        <v>64.75</v>
      </c>
      <c r="CL168" s="4">
        <v>884.75</v>
      </c>
      <c r="CM168" s="4" t="s">
        <v>181</v>
      </c>
      <c r="CN168" s="4" t="s">
        <v>157</v>
      </c>
      <c r="CO168" s="4"/>
      <c r="CP168" s="4"/>
      <c r="CQ168" s="4"/>
      <c r="CR168" s="4"/>
      <c r="CS168" s="4"/>
      <c r="CT168" s="4"/>
      <c r="CU168" s="4"/>
      <c r="CV168" s="4"/>
      <c r="CW168" s="3" t="s">
        <v>170</v>
      </c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 t="s">
        <v>181</v>
      </c>
      <c r="DL168" s="4"/>
      <c r="DM168" s="4"/>
      <c r="DN168" s="4"/>
      <c r="DO168" s="4"/>
      <c r="DP168" s="4"/>
      <c r="DQ168" s="4"/>
      <c r="DR168" s="4"/>
      <c r="DS168" s="4" t="s">
        <v>317</v>
      </c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3" t="s">
        <v>170</v>
      </c>
      <c r="EO168" s="4"/>
      <c r="EP168" s="4"/>
      <c r="EQ168" s="3" t="s">
        <v>318</v>
      </c>
      <c r="ER168" s="4" t="s">
        <v>181</v>
      </c>
      <c r="ES168" s="4" t="s">
        <v>181</v>
      </c>
      <c r="ET168" s="3">
        <f t="shared" si="52"/>
        <v>0</v>
      </c>
      <c r="EU168" s="4" t="s">
        <v>181</v>
      </c>
      <c r="EV168" s="4"/>
      <c r="EW168" s="4"/>
      <c r="EX168" s="4" t="s">
        <v>181</v>
      </c>
      <c r="EY168" s="4" t="s">
        <v>181</v>
      </c>
      <c r="EZ168" s="4"/>
      <c r="FA168" s="4"/>
      <c r="FB168" s="4"/>
      <c r="FC168" s="4"/>
      <c r="FD168" s="4"/>
      <c r="FE168" s="4"/>
      <c r="FF168" s="4"/>
      <c r="FG168" s="4"/>
      <c r="FH168" s="4"/>
      <c r="FI168" s="4" t="s">
        <v>181</v>
      </c>
      <c r="FJ168" s="4">
        <v>6.9249999999999998</v>
      </c>
      <c r="FK168" s="4">
        <v>68.112499999999997</v>
      </c>
    </row>
    <row r="169" spans="1:167" x14ac:dyDescent="0.25">
      <c r="A169" s="13">
        <v>52008</v>
      </c>
      <c r="B169" s="13" t="s">
        <v>323</v>
      </c>
      <c r="C169" s="4" t="s">
        <v>314</v>
      </c>
      <c r="D169" s="4"/>
      <c r="E169" s="1" t="s">
        <v>841</v>
      </c>
      <c r="F169" s="1"/>
      <c r="G169" s="1"/>
      <c r="H169" s="1" t="s">
        <v>825</v>
      </c>
      <c r="I169" s="1" t="s">
        <v>826</v>
      </c>
      <c r="J169" s="9" t="s">
        <v>878</v>
      </c>
      <c r="K169" s="9" t="s">
        <v>879</v>
      </c>
      <c r="L169" s="10">
        <v>438433.86</v>
      </c>
      <c r="M169" s="10">
        <v>5077223.92</v>
      </c>
      <c r="N169" s="15" t="s">
        <v>831</v>
      </c>
      <c r="O169" s="15" t="s">
        <v>831</v>
      </c>
      <c r="P169" s="4">
        <v>371.4</v>
      </c>
      <c r="Q169" s="4" t="s">
        <v>215</v>
      </c>
      <c r="R169" s="3">
        <v>663</v>
      </c>
      <c r="S169" s="4"/>
      <c r="T169" s="4">
        <v>90.5</v>
      </c>
      <c r="U169" s="4">
        <v>7.2166670000000002</v>
      </c>
      <c r="V169" s="4">
        <v>3.8333330000000001</v>
      </c>
      <c r="W169" s="4"/>
      <c r="X169" s="4">
        <v>14.016667</v>
      </c>
      <c r="Y169" s="4">
        <v>412.13333299999999</v>
      </c>
      <c r="Z169" s="4">
        <v>0.29833300000000001</v>
      </c>
      <c r="AA169" s="3">
        <f t="shared" si="50"/>
        <v>0.38356673810000003</v>
      </c>
      <c r="AB169" s="4">
        <v>0.54833299999999996</v>
      </c>
      <c r="AC169" s="4">
        <v>0.25333299999999997</v>
      </c>
      <c r="AD169" s="3">
        <f t="shared" si="51"/>
        <v>1.1219105238</v>
      </c>
      <c r="AE169" s="4">
        <f t="shared" si="58"/>
        <v>5.0000000000000001E-3</v>
      </c>
      <c r="AF169" s="3">
        <f t="shared" si="45"/>
        <v>1.6428499999999999E-2</v>
      </c>
      <c r="AG169" s="4">
        <v>0.35833300000000001</v>
      </c>
      <c r="AH169" s="3">
        <f t="shared" si="59"/>
        <v>1.4999999999999999E-2</v>
      </c>
      <c r="AI169" s="4"/>
      <c r="AJ169" s="4" t="s">
        <v>157</v>
      </c>
      <c r="AK169" s="3">
        <v>9.2166999999999999E-2</v>
      </c>
      <c r="AL169" s="4">
        <v>1.5549999999999999</v>
      </c>
      <c r="AM169" s="4"/>
      <c r="AN169" s="4" t="s">
        <v>155</v>
      </c>
      <c r="AO169" s="4">
        <v>0.38750000000000001</v>
      </c>
      <c r="AP169" s="4">
        <v>451.02499999999998</v>
      </c>
      <c r="AQ169" s="4">
        <v>104.6</v>
      </c>
      <c r="AR169" s="4">
        <v>3.1</v>
      </c>
      <c r="AS169" s="3">
        <v>14.8</v>
      </c>
      <c r="AT169" s="4">
        <v>39</v>
      </c>
      <c r="AU169" s="4">
        <v>15.6</v>
      </c>
      <c r="AV169" s="4"/>
      <c r="AW169" s="3">
        <v>40.5</v>
      </c>
      <c r="AX169" s="4"/>
      <c r="AY169" s="4"/>
      <c r="AZ169" s="4"/>
      <c r="BA169" s="3">
        <v>4.2</v>
      </c>
      <c r="BB169" s="4"/>
      <c r="BC169" s="4">
        <v>15.375</v>
      </c>
      <c r="BD169" s="4"/>
      <c r="BE169" s="4"/>
      <c r="BF169" s="4"/>
      <c r="BG169" s="4"/>
      <c r="BH169" s="4"/>
      <c r="BI169" s="4"/>
      <c r="BJ169" s="4">
        <v>9.0775000000000006</v>
      </c>
      <c r="BK169" s="4"/>
      <c r="BL169" s="3">
        <f t="shared" si="60"/>
        <v>0.1</v>
      </c>
      <c r="BM169" s="4"/>
      <c r="BN169" s="4" t="s">
        <v>157</v>
      </c>
      <c r="BO169" s="4"/>
      <c r="BP169" s="4">
        <v>214</v>
      </c>
      <c r="BQ169" s="4"/>
      <c r="BR169" s="4">
        <v>11.75</v>
      </c>
      <c r="BS169" s="4"/>
      <c r="BT169" s="3">
        <f t="shared" si="61"/>
        <v>1</v>
      </c>
      <c r="BU169" s="4"/>
      <c r="BV169" s="4"/>
      <c r="BW169" s="4"/>
      <c r="BX169" s="4"/>
      <c r="BY169" s="4"/>
      <c r="BZ169" s="11">
        <v>4961.5</v>
      </c>
      <c r="CA169" s="4"/>
      <c r="CB169" s="3">
        <f t="shared" si="62"/>
        <v>0.05</v>
      </c>
      <c r="CC169" s="4"/>
      <c r="CD169" s="4">
        <v>292.25</v>
      </c>
      <c r="CE169" s="4">
        <v>306</v>
      </c>
      <c r="CF169" s="4">
        <v>0.75</v>
      </c>
      <c r="CG169" s="4">
        <v>9.5</v>
      </c>
      <c r="CH169" s="4"/>
      <c r="CI169" s="4">
        <v>1.25</v>
      </c>
      <c r="CJ169" s="4"/>
      <c r="CK169" s="4">
        <v>201.75</v>
      </c>
      <c r="CL169" s="4">
        <v>900.5</v>
      </c>
      <c r="CM169" s="4" t="s">
        <v>181</v>
      </c>
      <c r="CN169" s="4" t="s">
        <v>157</v>
      </c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 t="s">
        <v>181</v>
      </c>
      <c r="DL169" s="4"/>
      <c r="DM169" s="4"/>
      <c r="DN169" s="4"/>
      <c r="DO169" s="4"/>
      <c r="DP169" s="4"/>
      <c r="DQ169" s="4"/>
      <c r="DR169" s="4"/>
      <c r="DS169" s="4" t="s">
        <v>317</v>
      </c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 t="s">
        <v>181</v>
      </c>
      <c r="ES169" s="4" t="s">
        <v>181</v>
      </c>
      <c r="ET169" s="3">
        <f t="shared" si="52"/>
        <v>0</v>
      </c>
      <c r="EU169" s="4" t="s">
        <v>181</v>
      </c>
      <c r="EV169" s="4"/>
      <c r="EW169" s="4"/>
      <c r="EX169" s="4" t="s">
        <v>181</v>
      </c>
      <c r="EY169" s="4" t="s">
        <v>181</v>
      </c>
      <c r="EZ169" s="4"/>
      <c r="FA169" s="4"/>
      <c r="FB169" s="4"/>
      <c r="FC169" s="4"/>
      <c r="FD169" s="4"/>
      <c r="FE169" s="4"/>
      <c r="FF169" s="4"/>
      <c r="FG169" s="4"/>
      <c r="FH169" s="4"/>
      <c r="FI169" s="4">
        <v>2.1666669999999999</v>
      </c>
      <c r="FJ169" s="4">
        <v>2.5283329999999999</v>
      </c>
      <c r="FK169" s="4">
        <v>24.613333000000001</v>
      </c>
    </row>
    <row r="170" spans="1:167" x14ac:dyDescent="0.25">
      <c r="A170" s="13">
        <v>52101</v>
      </c>
      <c r="B170" s="13" t="s">
        <v>324</v>
      </c>
      <c r="C170" s="4" t="s">
        <v>325</v>
      </c>
      <c r="D170" s="4" t="s">
        <v>326</v>
      </c>
      <c r="E170" s="1" t="s">
        <v>841</v>
      </c>
      <c r="F170" s="1"/>
      <c r="G170" s="1"/>
      <c r="H170" s="1" t="s">
        <v>825</v>
      </c>
      <c r="I170" s="1" t="s">
        <v>826</v>
      </c>
      <c r="J170" s="9" t="s">
        <v>878</v>
      </c>
      <c r="K170" s="9" t="s">
        <v>879</v>
      </c>
      <c r="L170" s="10">
        <v>458078.11</v>
      </c>
      <c r="M170" s="10">
        <v>5072888.51</v>
      </c>
      <c r="N170" s="15" t="s">
        <v>831</v>
      </c>
      <c r="O170" s="15"/>
      <c r="P170" s="4">
        <v>384</v>
      </c>
      <c r="Q170" s="4" t="s">
        <v>215</v>
      </c>
      <c r="R170" s="3">
        <v>790.5</v>
      </c>
      <c r="S170" s="4"/>
      <c r="T170" s="4">
        <v>0.94750000000000001</v>
      </c>
      <c r="U170" s="4">
        <v>7.15</v>
      </c>
      <c r="V170" s="4">
        <v>128.5</v>
      </c>
      <c r="W170" s="4"/>
      <c r="X170" s="4">
        <v>15.324999999999999</v>
      </c>
      <c r="Y170" s="4">
        <v>443.625</v>
      </c>
      <c r="Z170" s="4">
        <f>0.5*0.04</f>
        <v>0.02</v>
      </c>
      <c r="AA170" s="3">
        <f t="shared" si="50"/>
        <v>2.5714000000000001E-2</v>
      </c>
      <c r="AB170" s="4">
        <v>7.25</v>
      </c>
      <c r="AC170" s="4">
        <v>7.25</v>
      </c>
      <c r="AD170" s="3">
        <f t="shared" si="51"/>
        <v>32.107350000000004</v>
      </c>
      <c r="AE170" s="4">
        <f t="shared" si="58"/>
        <v>5.0000000000000001E-3</v>
      </c>
      <c r="AF170" s="3">
        <f t="shared" si="45"/>
        <v>1.6428499999999999E-2</v>
      </c>
      <c r="AG170" s="4">
        <v>0.65</v>
      </c>
      <c r="AH170" s="3">
        <f t="shared" si="59"/>
        <v>1.4999999999999999E-2</v>
      </c>
      <c r="AI170" s="4"/>
      <c r="AJ170" s="4">
        <v>7.9</v>
      </c>
      <c r="AK170" s="3">
        <v>1.4500000000000001E-2</v>
      </c>
      <c r="AL170" s="4">
        <v>1.1625000000000001</v>
      </c>
      <c r="AM170" s="4"/>
      <c r="AN170" s="4"/>
      <c r="AO170" s="4"/>
      <c r="AP170" s="4">
        <v>468.47500000000002</v>
      </c>
      <c r="AQ170" s="4">
        <v>135</v>
      </c>
      <c r="AR170" s="4">
        <v>4.95</v>
      </c>
      <c r="AS170" s="4"/>
      <c r="AT170" s="4">
        <v>29.25</v>
      </c>
      <c r="AU170" s="4">
        <v>31.5</v>
      </c>
      <c r="AV170" s="4"/>
      <c r="AW170" s="4"/>
      <c r="AX170" s="4"/>
      <c r="AY170" s="4"/>
      <c r="AZ170" s="4"/>
      <c r="BA170" s="3">
        <f>0.5*0.5</f>
        <v>0.25</v>
      </c>
      <c r="BB170" s="4"/>
      <c r="BC170" s="4" t="s">
        <v>215</v>
      </c>
      <c r="BD170" s="4"/>
      <c r="BE170" s="4"/>
      <c r="BF170" s="4"/>
      <c r="BG170" s="4"/>
      <c r="BH170" s="4"/>
      <c r="BI170" s="4"/>
      <c r="BJ170" s="4">
        <v>21.425000000000001</v>
      </c>
      <c r="BK170" s="4"/>
      <c r="BL170" s="3">
        <f t="shared" si="60"/>
        <v>0.1</v>
      </c>
      <c r="BM170" s="4"/>
      <c r="BN170" s="4" t="s">
        <v>157</v>
      </c>
      <c r="BO170" s="4"/>
      <c r="BP170" s="4">
        <v>1.05</v>
      </c>
      <c r="BQ170" s="4"/>
      <c r="BR170" s="4" t="s">
        <v>322</v>
      </c>
      <c r="BS170" s="4"/>
      <c r="BT170" s="3">
        <f t="shared" si="61"/>
        <v>1</v>
      </c>
      <c r="BU170" s="4"/>
      <c r="BV170" s="4"/>
      <c r="BW170" s="4"/>
      <c r="BX170" s="4"/>
      <c r="BY170" s="4"/>
      <c r="BZ170" s="4">
        <v>40.5</v>
      </c>
      <c r="CA170" s="4"/>
      <c r="CB170" s="3">
        <f t="shared" si="62"/>
        <v>0.05</v>
      </c>
      <c r="CC170" s="4"/>
      <c r="CD170" s="4">
        <v>543.5</v>
      </c>
      <c r="CE170" s="4">
        <v>389.5</v>
      </c>
      <c r="CF170" s="4">
        <v>0</v>
      </c>
      <c r="CG170" s="4">
        <v>41.5</v>
      </c>
      <c r="CH170" s="4"/>
      <c r="CI170" s="4">
        <v>0</v>
      </c>
      <c r="CJ170" s="4"/>
      <c r="CK170" s="11">
        <v>1233.25</v>
      </c>
      <c r="CL170" s="4">
        <v>442.25</v>
      </c>
      <c r="CM170" s="4" t="s">
        <v>181</v>
      </c>
      <c r="CN170" s="4" t="s">
        <v>157</v>
      </c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 t="s">
        <v>181</v>
      </c>
      <c r="DL170" s="4"/>
      <c r="DM170" s="4"/>
      <c r="DN170" s="4"/>
      <c r="DO170" s="4"/>
      <c r="DP170" s="4"/>
      <c r="DQ170" s="4"/>
      <c r="DR170" s="4"/>
      <c r="DS170" s="4" t="s">
        <v>317</v>
      </c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>
        <v>1.3</v>
      </c>
      <c r="ES170" s="4" t="s">
        <v>181</v>
      </c>
      <c r="ET170" s="3">
        <f t="shared" si="52"/>
        <v>1.3</v>
      </c>
      <c r="EU170" s="4" t="s">
        <v>181</v>
      </c>
      <c r="EV170" s="4"/>
      <c r="EW170" s="4"/>
      <c r="EX170" s="4" t="s">
        <v>181</v>
      </c>
      <c r="EY170" s="4" t="s">
        <v>181</v>
      </c>
      <c r="EZ170" s="4"/>
      <c r="FA170" s="4"/>
      <c r="FB170" s="4"/>
      <c r="FC170" s="4"/>
      <c r="FD170" s="4"/>
      <c r="FE170" s="4"/>
      <c r="FF170" s="4"/>
      <c r="FG170" s="4"/>
      <c r="FH170" s="4"/>
      <c r="FI170" s="4">
        <v>0.7</v>
      </c>
      <c r="FJ170" s="4">
        <v>5.9574999999999996</v>
      </c>
      <c r="FK170" s="4">
        <v>59.532499999999999</v>
      </c>
    </row>
    <row r="171" spans="1:167" x14ac:dyDescent="0.25">
      <c r="A171" s="13">
        <v>52103</v>
      </c>
      <c r="B171" s="13" t="s">
        <v>327</v>
      </c>
      <c r="C171" s="4" t="s">
        <v>325</v>
      </c>
      <c r="D171" s="4" t="s">
        <v>326</v>
      </c>
      <c r="E171" s="1" t="s">
        <v>841</v>
      </c>
      <c r="F171" s="1"/>
      <c r="G171" s="1"/>
      <c r="H171" s="1" t="s">
        <v>825</v>
      </c>
      <c r="I171" s="1" t="s">
        <v>826</v>
      </c>
      <c r="J171" s="9" t="s">
        <v>878</v>
      </c>
      <c r="K171" s="9" t="s">
        <v>879</v>
      </c>
      <c r="L171" s="10">
        <v>459738</v>
      </c>
      <c r="M171" s="10">
        <v>5072859</v>
      </c>
      <c r="N171" s="15" t="s">
        <v>831</v>
      </c>
      <c r="O171" s="15" t="s">
        <v>831</v>
      </c>
      <c r="P171" s="4">
        <v>309.36666700000001</v>
      </c>
      <c r="Q171" s="4" t="s">
        <v>215</v>
      </c>
      <c r="R171" s="3">
        <v>586.33333300000004</v>
      </c>
      <c r="S171" s="4"/>
      <c r="T171" s="4">
        <v>56.033332999999999</v>
      </c>
      <c r="U171" s="4">
        <v>7.4</v>
      </c>
      <c r="V171" s="4">
        <v>139</v>
      </c>
      <c r="W171" s="4"/>
      <c r="X171" s="4">
        <v>15.133333</v>
      </c>
      <c r="Y171" s="4">
        <v>339.36666700000001</v>
      </c>
      <c r="Z171" s="4">
        <v>5.7500000000000002E-2</v>
      </c>
      <c r="AA171" s="3">
        <f t="shared" si="50"/>
        <v>7.392775E-2</v>
      </c>
      <c r="AB171" s="4">
        <v>3.0074999999999998</v>
      </c>
      <c r="AC171" s="4">
        <v>2.9175</v>
      </c>
      <c r="AD171" s="3">
        <f t="shared" si="51"/>
        <v>12.920440500000002</v>
      </c>
      <c r="AE171" s="4">
        <v>5.1249999999999997E-2</v>
      </c>
      <c r="AF171" s="3">
        <f t="shared" si="45"/>
        <v>0.16839212499999998</v>
      </c>
      <c r="AG171" s="4">
        <v>0.59250000000000003</v>
      </c>
      <c r="AH171" s="3">
        <f t="shared" si="59"/>
        <v>1.4999999999999999E-2</v>
      </c>
      <c r="AI171" s="4"/>
      <c r="AJ171" s="4">
        <v>3.6</v>
      </c>
      <c r="AK171" s="3">
        <v>9.75E-3</v>
      </c>
      <c r="AL171" s="4">
        <v>1.395</v>
      </c>
      <c r="AM171" s="4"/>
      <c r="AN171" s="4" t="s">
        <v>155</v>
      </c>
      <c r="AO171" s="4">
        <v>0.121</v>
      </c>
      <c r="AP171" s="4">
        <v>387.92500000000001</v>
      </c>
      <c r="AQ171" s="4">
        <v>106.5</v>
      </c>
      <c r="AR171" s="4">
        <v>3.95</v>
      </c>
      <c r="AS171" s="3">
        <v>24</v>
      </c>
      <c r="AT171" s="4">
        <v>23.25</v>
      </c>
      <c r="AU171" s="4">
        <v>21.5</v>
      </c>
      <c r="AV171" s="4"/>
      <c r="AW171" s="3">
        <v>28</v>
      </c>
      <c r="AX171" s="4"/>
      <c r="AY171" s="4"/>
      <c r="AZ171" s="4"/>
      <c r="BA171" s="3">
        <v>0.745</v>
      </c>
      <c r="BB171" s="4"/>
      <c r="BC171" s="4">
        <v>12.2</v>
      </c>
      <c r="BD171" s="4"/>
      <c r="BE171" s="4"/>
      <c r="BF171" s="4"/>
      <c r="BG171" s="4"/>
      <c r="BH171" s="4"/>
      <c r="BI171" s="4"/>
      <c r="BJ171" s="11">
        <v>2653.2750000000001</v>
      </c>
      <c r="BK171" s="4"/>
      <c r="BL171" s="3">
        <v>2.0499999999999998</v>
      </c>
      <c r="BM171" s="4"/>
      <c r="BN171" s="4" t="s">
        <v>157</v>
      </c>
      <c r="BO171" s="4"/>
      <c r="BP171" s="4">
        <v>66.625</v>
      </c>
      <c r="BQ171" s="4"/>
      <c r="BR171" s="4" t="s">
        <v>322</v>
      </c>
      <c r="BS171" s="4"/>
      <c r="BT171" s="2">
        <v>42.75</v>
      </c>
      <c r="BU171" s="4"/>
      <c r="BV171" s="4"/>
      <c r="BW171" s="4"/>
      <c r="BX171" s="4"/>
      <c r="BY171" s="4"/>
      <c r="BZ171" s="11">
        <v>3393.75</v>
      </c>
      <c r="CA171" s="4"/>
      <c r="CB171" s="3">
        <f t="shared" si="62"/>
        <v>0.05</v>
      </c>
      <c r="CC171" s="4"/>
      <c r="CD171" s="12">
        <v>1145</v>
      </c>
      <c r="CE171" s="4">
        <v>755.75</v>
      </c>
      <c r="CF171" s="4">
        <v>1.75</v>
      </c>
      <c r="CG171" s="4">
        <v>23.5</v>
      </c>
      <c r="CH171" s="4"/>
      <c r="CI171" s="4">
        <v>0</v>
      </c>
      <c r="CJ171" s="4"/>
      <c r="CK171" s="11">
        <v>6165.75</v>
      </c>
      <c r="CL171" s="4">
        <v>517.33333300000004</v>
      </c>
      <c r="CM171" s="4" t="s">
        <v>181</v>
      </c>
      <c r="CN171" s="4" t="s">
        <v>157</v>
      </c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 t="s">
        <v>181</v>
      </c>
      <c r="DL171" s="4"/>
      <c r="DM171" s="4"/>
      <c r="DN171" s="4"/>
      <c r="DO171" s="4"/>
      <c r="DP171" s="4"/>
      <c r="DQ171" s="4"/>
      <c r="DR171" s="4"/>
      <c r="DS171" s="4" t="s">
        <v>317</v>
      </c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>
        <v>0.55833299999999997</v>
      </c>
      <c r="ES171" s="4" t="s">
        <v>181</v>
      </c>
      <c r="ET171" s="3">
        <f t="shared" si="52"/>
        <v>0.55833299999999997</v>
      </c>
      <c r="EU171" s="4" t="s">
        <v>181</v>
      </c>
      <c r="EV171" s="4"/>
      <c r="EW171" s="4"/>
      <c r="EX171" s="4" t="s">
        <v>181</v>
      </c>
      <c r="EY171" s="4" t="s">
        <v>181</v>
      </c>
      <c r="EZ171" s="4"/>
      <c r="FA171" s="4"/>
      <c r="FB171" s="4"/>
      <c r="FC171" s="4"/>
      <c r="FD171" s="4"/>
      <c r="FE171" s="4"/>
      <c r="FF171" s="4"/>
      <c r="FG171" s="4"/>
      <c r="FH171" s="4"/>
      <c r="FI171" s="4">
        <v>2.3666670000000001</v>
      </c>
      <c r="FJ171" s="4">
        <v>3.6866669999999999</v>
      </c>
      <c r="FK171" s="4">
        <v>36.67</v>
      </c>
    </row>
    <row r="172" spans="1:167" x14ac:dyDescent="0.25">
      <c r="A172" s="13">
        <v>52105</v>
      </c>
      <c r="B172" s="13" t="s">
        <v>328</v>
      </c>
      <c r="C172" s="4" t="s">
        <v>325</v>
      </c>
      <c r="D172" s="4" t="s">
        <v>326</v>
      </c>
      <c r="E172" s="1" t="s">
        <v>841</v>
      </c>
      <c r="F172" s="1"/>
      <c r="G172" s="1"/>
      <c r="H172" s="1" t="s">
        <v>825</v>
      </c>
      <c r="I172" s="1" t="s">
        <v>826</v>
      </c>
      <c r="J172" s="9" t="s">
        <v>878</v>
      </c>
      <c r="K172" s="9" t="s">
        <v>879</v>
      </c>
      <c r="L172" s="10">
        <v>460381</v>
      </c>
      <c r="M172" s="10">
        <v>5073481</v>
      </c>
      <c r="N172" s="15" t="s">
        <v>831</v>
      </c>
      <c r="O172" s="15" t="s">
        <v>831</v>
      </c>
      <c r="P172" s="4">
        <v>342.22500000000002</v>
      </c>
      <c r="Q172" s="4" t="s">
        <v>215</v>
      </c>
      <c r="R172" s="3">
        <v>704.5</v>
      </c>
      <c r="S172" s="4"/>
      <c r="T172" s="4">
        <v>2.5</v>
      </c>
      <c r="U172" s="4">
        <v>7.2</v>
      </c>
      <c r="V172" s="4">
        <v>156.75</v>
      </c>
      <c r="W172" s="4"/>
      <c r="X172" s="4">
        <v>15.824999999999999</v>
      </c>
      <c r="Y172" s="4">
        <v>409.25</v>
      </c>
      <c r="Z172" s="4">
        <f>0.5*0.04</f>
        <v>0.02</v>
      </c>
      <c r="AA172" s="3">
        <f t="shared" si="50"/>
        <v>2.5714000000000001E-2</v>
      </c>
      <c r="AB172" s="4">
        <v>5.65</v>
      </c>
      <c r="AC172" s="4">
        <v>5.65</v>
      </c>
      <c r="AD172" s="3">
        <f t="shared" si="51"/>
        <v>25.021590000000003</v>
      </c>
      <c r="AE172" s="4">
        <f>0.5*0.01</f>
        <v>5.0000000000000001E-3</v>
      </c>
      <c r="AF172" s="3">
        <f t="shared" si="45"/>
        <v>1.6428499999999999E-2</v>
      </c>
      <c r="AG172" s="4">
        <v>0.6</v>
      </c>
      <c r="AH172" s="3">
        <f t="shared" si="59"/>
        <v>1.4999999999999999E-2</v>
      </c>
      <c r="AI172" s="4"/>
      <c r="AJ172" s="4">
        <v>6.25</v>
      </c>
      <c r="AK172" s="3">
        <v>6.6249999999999998E-3</v>
      </c>
      <c r="AL172" s="4">
        <v>1.1525000000000001</v>
      </c>
      <c r="AM172" s="4"/>
      <c r="AN172" s="4"/>
      <c r="AO172" s="4"/>
      <c r="AP172" s="4">
        <v>417.52499999999998</v>
      </c>
      <c r="AQ172" s="4">
        <v>122.5</v>
      </c>
      <c r="AR172" s="4">
        <v>4.125</v>
      </c>
      <c r="AS172" s="4"/>
      <c r="AT172" s="4">
        <v>26.5</v>
      </c>
      <c r="AU172" s="4">
        <v>26.5</v>
      </c>
      <c r="AV172" s="4"/>
      <c r="AW172" s="4"/>
      <c r="AX172" s="4"/>
      <c r="AY172" s="4"/>
      <c r="AZ172" s="4"/>
      <c r="BA172" s="3">
        <f>0.5*0.5</f>
        <v>0.25</v>
      </c>
      <c r="BB172" s="4"/>
      <c r="BC172" s="4" t="s">
        <v>215</v>
      </c>
      <c r="BD172" s="4"/>
      <c r="BE172" s="4"/>
      <c r="BF172" s="4"/>
      <c r="BG172" s="4"/>
      <c r="BH172" s="4"/>
      <c r="BI172" s="4"/>
      <c r="BJ172" s="4">
        <v>68.95</v>
      </c>
      <c r="BK172" s="4"/>
      <c r="BL172" s="3">
        <f>0.5*0.2</f>
        <v>0.1</v>
      </c>
      <c r="BM172" s="4"/>
      <c r="BN172" s="4" t="s">
        <v>157</v>
      </c>
      <c r="BO172" s="4"/>
      <c r="BP172" s="4">
        <v>16.675000000000001</v>
      </c>
      <c r="BQ172" s="4"/>
      <c r="BR172" s="4" t="s">
        <v>322</v>
      </c>
      <c r="BS172" s="4"/>
      <c r="BT172" s="3">
        <f>0.5*2</f>
        <v>1</v>
      </c>
      <c r="BU172" s="4"/>
      <c r="BV172" s="4"/>
      <c r="BW172" s="4"/>
      <c r="BX172" s="4"/>
      <c r="BY172" s="4"/>
      <c r="BZ172" s="4">
        <v>403.25</v>
      </c>
      <c r="CA172" s="4"/>
      <c r="CB172" s="3">
        <f t="shared" si="62"/>
        <v>0.05</v>
      </c>
      <c r="CC172" s="4"/>
      <c r="CD172" s="4">
        <v>845.5</v>
      </c>
      <c r="CE172" s="4">
        <v>814</v>
      </c>
      <c r="CF172" s="4">
        <v>0</v>
      </c>
      <c r="CG172" s="4">
        <v>1</v>
      </c>
      <c r="CH172" s="4"/>
      <c r="CI172" s="4">
        <v>0</v>
      </c>
      <c r="CJ172" s="4"/>
      <c r="CK172" s="4">
        <v>56</v>
      </c>
      <c r="CL172" s="4">
        <v>623.5</v>
      </c>
      <c r="CM172" s="4" t="s">
        <v>181</v>
      </c>
      <c r="CN172" s="4" t="s">
        <v>157</v>
      </c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 t="s">
        <v>181</v>
      </c>
      <c r="DL172" s="4"/>
      <c r="DM172" s="4"/>
      <c r="DN172" s="4"/>
      <c r="DO172" s="4"/>
      <c r="DP172" s="4"/>
      <c r="DQ172" s="4"/>
      <c r="DR172" s="4"/>
      <c r="DS172" s="4" t="s">
        <v>317</v>
      </c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>
        <v>0.75</v>
      </c>
      <c r="ES172" s="4" t="s">
        <v>181</v>
      </c>
      <c r="ET172" s="3">
        <f t="shared" si="52"/>
        <v>0.75</v>
      </c>
      <c r="EU172" s="4" t="s">
        <v>181</v>
      </c>
      <c r="EV172" s="4"/>
      <c r="EW172" s="4"/>
      <c r="EX172" s="4" t="s">
        <v>181</v>
      </c>
      <c r="EY172" s="4" t="s">
        <v>181</v>
      </c>
      <c r="EZ172" s="4"/>
      <c r="FA172" s="4"/>
      <c r="FB172" s="4"/>
      <c r="FC172" s="4"/>
      <c r="FD172" s="4"/>
      <c r="FE172" s="4"/>
      <c r="FF172" s="4"/>
      <c r="FG172" s="4"/>
      <c r="FH172" s="4"/>
      <c r="FI172" s="4" t="s">
        <v>181</v>
      </c>
      <c r="FJ172" s="4">
        <v>5.6025</v>
      </c>
      <c r="FK172" s="4">
        <v>56.602499999999999</v>
      </c>
    </row>
    <row r="173" spans="1:167" x14ac:dyDescent="0.25">
      <c r="A173" s="13">
        <v>52106</v>
      </c>
      <c r="B173" s="13" t="s">
        <v>329</v>
      </c>
      <c r="C173" s="4" t="s">
        <v>325</v>
      </c>
      <c r="D173" s="4" t="s">
        <v>326</v>
      </c>
      <c r="E173" s="1" t="s">
        <v>841</v>
      </c>
      <c r="F173" s="1"/>
      <c r="G173" s="1"/>
      <c r="H173" s="1" t="s">
        <v>825</v>
      </c>
      <c r="I173" s="1" t="s">
        <v>826</v>
      </c>
      <c r="J173" s="9" t="s">
        <v>878</v>
      </c>
      <c r="K173" s="9" t="s">
        <v>879</v>
      </c>
      <c r="L173" s="10">
        <v>458193.14</v>
      </c>
      <c r="M173" s="10">
        <v>5073115.95</v>
      </c>
      <c r="N173" s="15" t="s">
        <v>831</v>
      </c>
      <c r="O173" s="15"/>
      <c r="P173" s="4">
        <v>359.375</v>
      </c>
      <c r="Q173" s="4" t="s">
        <v>215</v>
      </c>
      <c r="R173" s="3">
        <v>741</v>
      </c>
      <c r="S173" s="4"/>
      <c r="T173" s="4">
        <v>24.875</v>
      </c>
      <c r="U173" s="4">
        <v>7.1749999999999998</v>
      </c>
      <c r="V173" s="4">
        <v>123.5</v>
      </c>
      <c r="W173" s="4"/>
      <c r="X173" s="4">
        <v>15.1</v>
      </c>
      <c r="Y173" s="4">
        <v>418.625</v>
      </c>
      <c r="Z173" s="4">
        <f>0.5*0.04</f>
        <v>0.02</v>
      </c>
      <c r="AA173" s="3">
        <f t="shared" si="50"/>
        <v>2.5714000000000001E-2</v>
      </c>
      <c r="AB173" s="4">
        <v>6.35</v>
      </c>
      <c r="AC173" s="4">
        <v>6.35</v>
      </c>
      <c r="AD173" s="3">
        <f t="shared" si="51"/>
        <v>28.12161</v>
      </c>
      <c r="AE173" s="4">
        <f>0.5*0.01</f>
        <v>5.0000000000000001E-3</v>
      </c>
      <c r="AF173" s="3">
        <f t="shared" si="45"/>
        <v>1.6428499999999999E-2</v>
      </c>
      <c r="AG173" s="4">
        <v>0.67500000000000004</v>
      </c>
      <c r="AH173" s="3">
        <f t="shared" si="59"/>
        <v>1.4999999999999999E-2</v>
      </c>
      <c r="AI173" s="4"/>
      <c r="AJ173" s="4">
        <v>7.0250000000000004</v>
      </c>
      <c r="AK173" s="3">
        <v>1.3625E-2</v>
      </c>
      <c r="AL173" s="4">
        <v>1.415</v>
      </c>
      <c r="AM173" s="4"/>
      <c r="AN173" s="4"/>
      <c r="AO173" s="4"/>
      <c r="AP173" s="4">
        <v>438.45</v>
      </c>
      <c r="AQ173" s="4">
        <v>127.5</v>
      </c>
      <c r="AR173" s="4">
        <v>4.3</v>
      </c>
      <c r="AS173" s="4"/>
      <c r="AT173" s="4">
        <v>27.5</v>
      </c>
      <c r="AU173" s="4">
        <v>27.5</v>
      </c>
      <c r="AV173" s="4"/>
      <c r="AW173" s="4"/>
      <c r="AX173" s="4"/>
      <c r="AY173" s="4"/>
      <c r="AZ173" s="4"/>
      <c r="BA173" s="3">
        <f>0.5*0.5</f>
        <v>0.25</v>
      </c>
      <c r="BB173" s="4"/>
      <c r="BC173" s="4">
        <v>5.625</v>
      </c>
      <c r="BD173" s="4"/>
      <c r="BE173" s="4"/>
      <c r="BF173" s="4"/>
      <c r="BG173" s="4"/>
      <c r="BH173" s="4"/>
      <c r="BI173" s="4"/>
      <c r="BJ173" s="4">
        <v>364.375</v>
      </c>
      <c r="BK173" s="4"/>
      <c r="BL173" s="3">
        <v>0.50249999999999995</v>
      </c>
      <c r="BM173" s="4"/>
      <c r="BN173" s="4" t="s">
        <v>157</v>
      </c>
      <c r="BO173" s="4"/>
      <c r="BP173" s="4">
        <v>12.375</v>
      </c>
      <c r="BQ173" s="4"/>
      <c r="BR173" s="4" t="s">
        <v>322</v>
      </c>
      <c r="BS173" s="4"/>
      <c r="BT173" s="3">
        <v>12.525</v>
      </c>
      <c r="BU173" s="4"/>
      <c r="BV173" s="4"/>
      <c r="BW173" s="4"/>
      <c r="BX173" s="4"/>
      <c r="BY173" s="4"/>
      <c r="BZ173" s="12">
        <v>1978</v>
      </c>
      <c r="CA173" s="4"/>
      <c r="CB173" s="3">
        <f t="shared" si="62"/>
        <v>0.05</v>
      </c>
      <c r="CC173" s="4"/>
      <c r="CD173" s="4">
        <v>612.25</v>
      </c>
      <c r="CE173" s="4">
        <v>499.25</v>
      </c>
      <c r="CF173" s="4">
        <v>0.5</v>
      </c>
      <c r="CG173" s="4">
        <v>31</v>
      </c>
      <c r="CH173" s="4"/>
      <c r="CI173" s="4">
        <v>0</v>
      </c>
      <c r="CJ173" s="4"/>
      <c r="CK173" s="4">
        <v>358.25</v>
      </c>
      <c r="CL173" s="4">
        <v>522.75</v>
      </c>
      <c r="CM173" s="4" t="s">
        <v>181</v>
      </c>
      <c r="CN173" s="4" t="s">
        <v>157</v>
      </c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 t="s">
        <v>181</v>
      </c>
      <c r="DL173" s="4"/>
      <c r="DM173" s="4"/>
      <c r="DN173" s="4"/>
      <c r="DO173" s="4"/>
      <c r="DP173" s="4"/>
      <c r="DQ173" s="4"/>
      <c r="DR173" s="4"/>
      <c r="DS173" s="4" t="s">
        <v>317</v>
      </c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>
        <v>0.9</v>
      </c>
      <c r="ES173" s="4" t="s">
        <v>181</v>
      </c>
      <c r="ET173" s="3">
        <f t="shared" si="52"/>
        <v>0.9</v>
      </c>
      <c r="EU173" s="4" t="s">
        <v>181</v>
      </c>
      <c r="EV173" s="4"/>
      <c r="EW173" s="4"/>
      <c r="EX173" s="4" t="s">
        <v>181</v>
      </c>
      <c r="EY173" s="4" t="s">
        <v>181</v>
      </c>
      <c r="EZ173" s="4"/>
      <c r="FA173" s="4"/>
      <c r="FB173" s="4"/>
      <c r="FC173" s="4"/>
      <c r="FD173" s="4"/>
      <c r="FE173" s="4"/>
      <c r="FF173" s="4"/>
      <c r="FG173" s="4"/>
      <c r="FH173" s="4"/>
      <c r="FI173" s="4">
        <v>0.52749999999999997</v>
      </c>
      <c r="FJ173" s="4">
        <v>6.0575000000000001</v>
      </c>
      <c r="FK173" s="4">
        <v>60.232500000000002</v>
      </c>
    </row>
    <row r="174" spans="1:167" x14ac:dyDescent="0.25">
      <c r="A174" s="13">
        <v>52108</v>
      </c>
      <c r="B174" s="13" t="s">
        <v>330</v>
      </c>
      <c r="C174" s="4" t="s">
        <v>325</v>
      </c>
      <c r="D174" s="4" t="s">
        <v>326</v>
      </c>
      <c r="E174" s="1" t="s">
        <v>841</v>
      </c>
      <c r="F174" s="1"/>
      <c r="G174" s="1"/>
      <c r="H174" s="1" t="s">
        <v>825</v>
      </c>
      <c r="I174" s="1" t="s">
        <v>826</v>
      </c>
      <c r="J174" s="9" t="s">
        <v>878</v>
      </c>
      <c r="K174" s="9" t="s">
        <v>879</v>
      </c>
      <c r="L174" s="10">
        <v>457999</v>
      </c>
      <c r="M174" s="10">
        <v>5073580</v>
      </c>
      <c r="N174" s="15" t="s">
        <v>831</v>
      </c>
      <c r="O174" s="15"/>
      <c r="P174" s="4">
        <v>374.9</v>
      </c>
      <c r="Q174" s="4" t="s">
        <v>215</v>
      </c>
      <c r="R174" s="3">
        <v>786.25</v>
      </c>
      <c r="S174" s="4"/>
      <c r="T174" s="4">
        <v>102.75</v>
      </c>
      <c r="U174" s="4">
        <v>7.35</v>
      </c>
      <c r="V174" s="4">
        <v>122.25</v>
      </c>
      <c r="W174" s="4"/>
      <c r="X174" s="4">
        <v>14.95</v>
      </c>
      <c r="Y174" s="4">
        <v>440.875</v>
      </c>
      <c r="Z174" s="4">
        <v>0.04</v>
      </c>
      <c r="AA174" s="3">
        <f t="shared" si="50"/>
        <v>5.1428000000000001E-2</v>
      </c>
      <c r="AB174" s="4">
        <v>4.3449999999999998</v>
      </c>
      <c r="AC174" s="4">
        <v>4.32</v>
      </c>
      <c r="AD174" s="3">
        <f t="shared" si="51"/>
        <v>19.131552000000003</v>
      </c>
      <c r="AE174" s="4">
        <f>0.5*0.01</f>
        <v>5.0000000000000001E-3</v>
      </c>
      <c r="AF174" s="3">
        <f t="shared" si="45"/>
        <v>1.6428499999999999E-2</v>
      </c>
      <c r="AG174" s="4">
        <v>0.53</v>
      </c>
      <c r="AH174" s="3">
        <f t="shared" si="59"/>
        <v>1.4999999999999999E-2</v>
      </c>
      <c r="AI174" s="4"/>
      <c r="AJ174" s="4">
        <v>4.875</v>
      </c>
      <c r="AK174" s="3">
        <v>1.0375000000000001E-2</v>
      </c>
      <c r="AL174" s="4">
        <v>1.4575</v>
      </c>
      <c r="AM174" s="4"/>
      <c r="AN174" s="4"/>
      <c r="AO174" s="4"/>
      <c r="AP174" s="4">
        <v>457.375</v>
      </c>
      <c r="AQ174" s="4">
        <v>135</v>
      </c>
      <c r="AR174" s="4">
        <v>4.125</v>
      </c>
      <c r="AS174" s="4"/>
      <c r="AT174" s="4">
        <v>29.75</v>
      </c>
      <c r="AU174" s="4">
        <v>31.25</v>
      </c>
      <c r="AV174" s="4"/>
      <c r="AW174" s="4"/>
      <c r="AX174" s="4"/>
      <c r="AY174" s="4"/>
      <c r="AZ174" s="4"/>
      <c r="BA174" s="3">
        <f>0.5*0.5</f>
        <v>0.25</v>
      </c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3">
        <v>0.28249999999999997</v>
      </c>
      <c r="BM174" s="4"/>
      <c r="BN174" s="4"/>
      <c r="BO174" s="4"/>
      <c r="BP174" s="4">
        <v>99.375</v>
      </c>
      <c r="BQ174" s="4"/>
      <c r="BR174" s="4"/>
      <c r="BS174" s="4"/>
      <c r="BT174" s="3">
        <v>9.75</v>
      </c>
      <c r="BU174" s="4"/>
      <c r="BV174" s="4"/>
      <c r="BW174" s="4"/>
      <c r="BX174" s="4"/>
      <c r="BY174" s="4"/>
      <c r="BZ174" s="11">
        <v>4033.75</v>
      </c>
      <c r="CA174" s="4"/>
      <c r="CB174" s="3">
        <f t="shared" si="62"/>
        <v>0.05</v>
      </c>
      <c r="CC174" s="4"/>
      <c r="CD174" s="4">
        <v>977.5</v>
      </c>
      <c r="CE174" s="4">
        <v>704.75</v>
      </c>
      <c r="CF174" s="4">
        <v>0.25</v>
      </c>
      <c r="CG174" s="4">
        <v>26.75</v>
      </c>
      <c r="CH174" s="4"/>
      <c r="CI174" s="4">
        <v>0</v>
      </c>
      <c r="CJ174" s="4"/>
      <c r="CK174" s="4">
        <v>321</v>
      </c>
      <c r="CL174" s="4">
        <v>585</v>
      </c>
      <c r="CM174" s="4">
        <v>0.83750000000000002</v>
      </c>
      <c r="CN174" s="4" t="s">
        <v>157</v>
      </c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 t="s">
        <v>181</v>
      </c>
      <c r="DL174" s="4"/>
      <c r="DM174" s="4"/>
      <c r="DN174" s="4"/>
      <c r="DO174" s="4"/>
      <c r="DP174" s="4"/>
      <c r="DQ174" s="4"/>
      <c r="DR174" s="4"/>
      <c r="DS174" s="4" t="s">
        <v>317</v>
      </c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>
        <v>0.61250000000000004</v>
      </c>
      <c r="ES174" s="4" t="s">
        <v>181</v>
      </c>
      <c r="ET174" s="3">
        <f t="shared" si="52"/>
        <v>0.61250000000000004</v>
      </c>
      <c r="EU174" s="4" t="s">
        <v>181</v>
      </c>
      <c r="EV174" s="4"/>
      <c r="EW174" s="4"/>
      <c r="EX174" s="4" t="s">
        <v>181</v>
      </c>
      <c r="EY174" s="4" t="s">
        <v>181</v>
      </c>
      <c r="EZ174" s="4"/>
      <c r="FA174" s="4"/>
      <c r="FB174" s="4"/>
      <c r="FC174" s="4"/>
      <c r="FD174" s="4"/>
      <c r="FE174" s="4"/>
      <c r="FF174" s="4"/>
      <c r="FG174" s="4"/>
      <c r="FH174" s="4"/>
      <c r="FI174" s="4">
        <v>1.6675</v>
      </c>
      <c r="FJ174" s="4">
        <v>5.5175000000000001</v>
      </c>
      <c r="FK174" s="4">
        <v>54.625</v>
      </c>
    </row>
    <row r="175" spans="1:167" x14ac:dyDescent="0.25">
      <c r="A175" s="13">
        <v>52109</v>
      </c>
      <c r="B175" s="13" t="s">
        <v>331</v>
      </c>
      <c r="C175" s="4" t="s">
        <v>325</v>
      </c>
      <c r="D175" s="4" t="s">
        <v>326</v>
      </c>
      <c r="E175" s="1" t="s">
        <v>841</v>
      </c>
      <c r="F175" s="1"/>
      <c r="G175" s="1"/>
      <c r="H175" s="1" t="s">
        <v>825</v>
      </c>
      <c r="I175" s="1" t="s">
        <v>826</v>
      </c>
      <c r="J175" s="9" t="s">
        <v>878</v>
      </c>
      <c r="K175" s="9" t="s">
        <v>879</v>
      </c>
      <c r="L175" s="10">
        <v>457055.43</v>
      </c>
      <c r="M175" s="10">
        <v>5073902.92</v>
      </c>
      <c r="N175" s="15" t="s">
        <v>831</v>
      </c>
      <c r="O175" s="15"/>
      <c r="P175" s="4">
        <v>379.42500000000001</v>
      </c>
      <c r="Q175" s="4" t="s">
        <v>215</v>
      </c>
      <c r="R175" s="3">
        <v>779.25</v>
      </c>
      <c r="S175" s="4"/>
      <c r="T175" s="4">
        <v>1.2875000000000001</v>
      </c>
      <c r="U175" s="4">
        <v>7.125</v>
      </c>
      <c r="V175" s="4">
        <v>134.25</v>
      </c>
      <c r="W175" s="4"/>
      <c r="X175" s="4">
        <v>14.9</v>
      </c>
      <c r="Y175" s="4">
        <v>436.72500000000002</v>
      </c>
      <c r="Z175" s="4">
        <f>0.5*0.04</f>
        <v>0.02</v>
      </c>
      <c r="AA175" s="3">
        <f t="shared" si="50"/>
        <v>2.5714000000000001E-2</v>
      </c>
      <c r="AB175" s="4">
        <v>6.8250000000000002</v>
      </c>
      <c r="AC175" s="4">
        <v>6.8250000000000002</v>
      </c>
      <c r="AD175" s="3">
        <f t="shared" si="51"/>
        <v>30.225195000000003</v>
      </c>
      <c r="AE175" s="4">
        <f>0.5*0.01</f>
        <v>5.0000000000000001E-3</v>
      </c>
      <c r="AF175" s="3">
        <f t="shared" si="45"/>
        <v>1.6428499999999999E-2</v>
      </c>
      <c r="AG175" s="4">
        <v>0.6</v>
      </c>
      <c r="AH175" s="3">
        <f t="shared" si="59"/>
        <v>1.4999999999999999E-2</v>
      </c>
      <c r="AI175" s="4"/>
      <c r="AJ175" s="4">
        <v>7.4249999999999998</v>
      </c>
      <c r="AK175" s="3">
        <v>7.1250000000000003E-3</v>
      </c>
      <c r="AL175" s="4">
        <v>0.73250000000000004</v>
      </c>
      <c r="AM175" s="4"/>
      <c r="AN175" s="4"/>
      <c r="AO175" s="4"/>
      <c r="AP175" s="4">
        <v>462.85</v>
      </c>
      <c r="AQ175" s="4">
        <v>137.5</v>
      </c>
      <c r="AR175" s="4">
        <v>3.125</v>
      </c>
      <c r="AS175" s="4"/>
      <c r="AT175" s="4">
        <v>29.25</v>
      </c>
      <c r="AU175" s="4">
        <v>25.5</v>
      </c>
      <c r="AV175" s="4"/>
      <c r="AW175" s="4"/>
      <c r="AX175" s="4"/>
      <c r="AY175" s="4"/>
      <c r="AZ175" s="4"/>
      <c r="BA175" s="3">
        <f>0.5*0.5</f>
        <v>0.25</v>
      </c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3">
        <f>0.5*0.2</f>
        <v>0.1</v>
      </c>
      <c r="BM175" s="4"/>
      <c r="BN175" s="4"/>
      <c r="BO175" s="4"/>
      <c r="BP175" s="4"/>
      <c r="BQ175" s="4"/>
      <c r="BR175" s="4"/>
      <c r="BS175" s="4"/>
      <c r="BT175" s="3">
        <f>0.5*2</f>
        <v>1</v>
      </c>
      <c r="BU175" s="4"/>
      <c r="BV175" s="4"/>
      <c r="BW175" s="4"/>
      <c r="BX175" s="4"/>
      <c r="BY175" s="4"/>
      <c r="BZ175" s="4"/>
      <c r="CA175" s="4"/>
      <c r="CB175" s="3">
        <f t="shared" si="62"/>
        <v>0.05</v>
      </c>
      <c r="CC175" s="4"/>
      <c r="CD175" s="4">
        <v>349.5</v>
      </c>
      <c r="CE175" s="4">
        <v>289.25</v>
      </c>
      <c r="CF175" s="4">
        <v>0</v>
      </c>
      <c r="CG175" s="4">
        <v>2.5</v>
      </c>
      <c r="CH175" s="4"/>
      <c r="CI175" s="4">
        <v>0</v>
      </c>
      <c r="CJ175" s="4"/>
      <c r="CK175" s="4">
        <v>171</v>
      </c>
      <c r="CL175" s="4">
        <v>723</v>
      </c>
      <c r="CM175" s="4" t="s">
        <v>181</v>
      </c>
      <c r="CN175" s="4" t="s">
        <v>157</v>
      </c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 t="s">
        <v>181</v>
      </c>
      <c r="DL175" s="3" t="s">
        <v>318</v>
      </c>
      <c r="DM175" s="4"/>
      <c r="DN175" s="4"/>
      <c r="DO175" s="4"/>
      <c r="DP175" s="4"/>
      <c r="DQ175" s="3" t="s">
        <v>318</v>
      </c>
      <c r="DR175" s="4"/>
      <c r="DS175" s="4" t="s">
        <v>317</v>
      </c>
      <c r="DT175" s="4"/>
      <c r="DU175" s="4"/>
      <c r="DV175" s="4"/>
      <c r="DW175" s="4"/>
      <c r="DX175" s="4"/>
      <c r="DY175" s="4"/>
      <c r="DZ175" s="3" t="s">
        <v>318</v>
      </c>
      <c r="EA175" s="3" t="s">
        <v>318</v>
      </c>
      <c r="EB175" s="3" t="s">
        <v>318</v>
      </c>
      <c r="EC175" s="4"/>
      <c r="ED175" s="4"/>
      <c r="EE175" s="4"/>
      <c r="EF175" s="4"/>
      <c r="EG175" s="4"/>
      <c r="EH175" s="4"/>
      <c r="EI175" s="3" t="s">
        <v>318</v>
      </c>
      <c r="EJ175" s="1"/>
      <c r="EK175" s="3" t="s">
        <v>318</v>
      </c>
      <c r="EL175" s="3" t="s">
        <v>318</v>
      </c>
      <c r="EM175" s="4"/>
      <c r="EN175" s="4"/>
      <c r="EO175" s="4"/>
      <c r="EP175" s="4"/>
      <c r="EQ175" s="4"/>
      <c r="ER175" s="4">
        <v>1.825</v>
      </c>
      <c r="ES175" s="4" t="s">
        <v>181</v>
      </c>
      <c r="ET175" s="3">
        <f t="shared" si="52"/>
        <v>1.825</v>
      </c>
      <c r="EU175" s="4" t="s">
        <v>181</v>
      </c>
      <c r="EV175" s="4"/>
      <c r="EW175" s="4"/>
      <c r="EX175" s="4" t="s">
        <v>181</v>
      </c>
      <c r="EY175" s="4" t="s">
        <v>181</v>
      </c>
      <c r="EZ175" s="4"/>
      <c r="FA175" s="4"/>
      <c r="FB175" s="4"/>
      <c r="FC175" s="4"/>
      <c r="FD175" s="4"/>
      <c r="FE175" s="4"/>
      <c r="FF175" s="4"/>
      <c r="FG175" s="4"/>
      <c r="FH175" s="4"/>
      <c r="FI175" s="4" t="s">
        <v>181</v>
      </c>
      <c r="FJ175" s="4">
        <v>6.1974999999999998</v>
      </c>
      <c r="FK175" s="4">
        <v>61.48</v>
      </c>
    </row>
    <row r="176" spans="1:167" x14ac:dyDescent="0.25">
      <c r="A176" s="13">
        <v>52112</v>
      </c>
      <c r="B176" s="13" t="s">
        <v>636</v>
      </c>
      <c r="C176" s="4" t="s">
        <v>637</v>
      </c>
      <c r="D176" s="4"/>
      <c r="E176" s="1" t="s">
        <v>829</v>
      </c>
      <c r="F176" s="1"/>
      <c r="G176" s="1"/>
      <c r="H176" s="1" t="s">
        <v>825</v>
      </c>
      <c r="I176" s="1" t="s">
        <v>826</v>
      </c>
      <c r="J176" s="9" t="s">
        <v>846</v>
      </c>
      <c r="K176" s="9" t="s">
        <v>879</v>
      </c>
      <c r="L176" s="10">
        <v>470590</v>
      </c>
      <c r="M176" s="10">
        <v>5089520.7</v>
      </c>
      <c r="N176" s="15" t="s">
        <v>831</v>
      </c>
      <c r="O176" s="15" t="s">
        <v>831</v>
      </c>
      <c r="P176" s="4">
        <v>209.66666699999999</v>
      </c>
      <c r="Q176" s="4">
        <v>5.6666670000000003</v>
      </c>
      <c r="R176" s="3">
        <v>441.83333299999998</v>
      </c>
      <c r="S176" s="4">
        <v>0</v>
      </c>
      <c r="T176" s="4">
        <v>0.31916699999999998</v>
      </c>
      <c r="U176" s="4">
        <v>7.9166670000000003</v>
      </c>
      <c r="V176" s="4">
        <v>219.66666699999999</v>
      </c>
      <c r="W176" s="4"/>
      <c r="X176" s="4">
        <v>14.7</v>
      </c>
      <c r="Y176" s="4">
        <v>213.88333299999999</v>
      </c>
      <c r="Z176" s="4">
        <v>3.4375000000000003E-2</v>
      </c>
      <c r="AA176" s="3">
        <f t="shared" si="50"/>
        <v>4.4195937500000004E-2</v>
      </c>
      <c r="AB176" s="4">
        <v>0.34399999999999997</v>
      </c>
      <c r="AC176" s="4">
        <v>0.31</v>
      </c>
      <c r="AD176" s="3">
        <f t="shared" si="51"/>
        <v>1.3728660000000001</v>
      </c>
      <c r="AE176" s="4">
        <f>0.5*0.015</f>
        <v>7.4999999999999997E-3</v>
      </c>
      <c r="AF176" s="3">
        <f t="shared" si="45"/>
        <v>2.4642749999999998E-2</v>
      </c>
      <c r="AG176" s="4">
        <v>0.104</v>
      </c>
      <c r="AH176" s="3">
        <f>0.5*0.01</f>
        <v>5.0000000000000001E-3</v>
      </c>
      <c r="AI176" s="4"/>
      <c r="AJ176" s="4">
        <v>0.38574999999999998</v>
      </c>
      <c r="AK176" s="3" t="s">
        <v>156</v>
      </c>
      <c r="AL176" s="4">
        <v>2.4824999999999999</v>
      </c>
      <c r="AM176" s="4"/>
      <c r="AN176" s="4"/>
      <c r="AO176" s="4"/>
      <c r="AP176" s="4">
        <v>267.5</v>
      </c>
      <c r="AQ176" s="4">
        <v>66.302499999999995</v>
      </c>
      <c r="AR176" s="4" t="s">
        <v>157</v>
      </c>
      <c r="AS176" s="3">
        <v>3.7250000000000001</v>
      </c>
      <c r="AT176" s="4">
        <v>11.7875</v>
      </c>
      <c r="AU176" s="4">
        <v>7.8029999999999999</v>
      </c>
      <c r="AV176" s="4"/>
      <c r="AW176" s="3">
        <v>13.25</v>
      </c>
      <c r="AX176" s="4"/>
      <c r="AY176" s="4"/>
      <c r="AZ176" s="4"/>
      <c r="BA176" s="3">
        <v>4.625</v>
      </c>
      <c r="BB176" s="4"/>
      <c r="BC176" s="4">
        <v>0.1575</v>
      </c>
      <c r="BD176" s="4"/>
      <c r="BE176" s="4"/>
      <c r="BF176" s="4"/>
      <c r="BG176" s="4"/>
      <c r="BH176" s="4"/>
      <c r="BI176" s="4"/>
      <c r="BJ176" s="4">
        <v>29.25</v>
      </c>
      <c r="BK176" s="4"/>
      <c r="BL176" s="3">
        <f>0.5*0.01</f>
        <v>5.0000000000000001E-3</v>
      </c>
      <c r="BM176" s="4"/>
      <c r="BN176" s="4" t="s">
        <v>157</v>
      </c>
      <c r="BO176" s="4"/>
      <c r="BP176" s="4" t="s">
        <v>157</v>
      </c>
      <c r="BQ176" s="4"/>
      <c r="BR176" s="4" t="s">
        <v>157</v>
      </c>
      <c r="BS176" s="4"/>
      <c r="BT176" s="3">
        <f>0.5*0.01</f>
        <v>5.0000000000000001E-3</v>
      </c>
      <c r="BU176" s="4"/>
      <c r="BV176" s="4"/>
      <c r="BW176" s="4"/>
      <c r="BX176" s="4"/>
      <c r="BY176" s="4"/>
      <c r="BZ176" s="4" t="s">
        <v>169</v>
      </c>
      <c r="CA176" s="4"/>
      <c r="CB176" s="3">
        <f>0.5*0.01</f>
        <v>5.0000000000000001E-3</v>
      </c>
      <c r="CC176" s="4"/>
      <c r="CD176" s="4" t="s">
        <v>157</v>
      </c>
      <c r="CE176" s="4" t="s">
        <v>157</v>
      </c>
      <c r="CF176" s="4">
        <v>13.666667</v>
      </c>
      <c r="CG176" s="4"/>
      <c r="CH176" s="4"/>
      <c r="CI176" s="4">
        <v>5.4166670000000003</v>
      </c>
      <c r="CJ176" s="4"/>
      <c r="CK176" s="4">
        <v>18.666667</v>
      </c>
      <c r="CL176" s="4">
        <v>50</v>
      </c>
      <c r="CM176" s="4" t="s">
        <v>160</v>
      </c>
      <c r="CN176" s="4" t="s">
        <v>161</v>
      </c>
      <c r="CO176" s="3" t="s">
        <v>163</v>
      </c>
      <c r="CP176" s="3" t="s">
        <v>163</v>
      </c>
      <c r="CQ176" s="3" t="s">
        <v>163</v>
      </c>
      <c r="CR176" s="3" t="s">
        <v>163</v>
      </c>
      <c r="CS176" s="4"/>
      <c r="CT176" s="4"/>
      <c r="CU176" s="4"/>
      <c r="CV176" s="3" t="s">
        <v>163</v>
      </c>
      <c r="CW176" s="3" t="s">
        <v>180</v>
      </c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3">
        <v>0</v>
      </c>
      <c r="DI176" s="4"/>
      <c r="DJ176" s="3" t="s">
        <v>163</v>
      </c>
      <c r="DK176" s="4" t="s">
        <v>162</v>
      </c>
      <c r="DL176" s="4"/>
      <c r="DM176" s="3">
        <v>0</v>
      </c>
      <c r="DN176" s="3" t="s">
        <v>163</v>
      </c>
      <c r="DO176" s="4"/>
      <c r="DP176" s="4"/>
      <c r="DQ176" s="4"/>
      <c r="DR176" s="3" t="s">
        <v>163</v>
      </c>
      <c r="DS176" s="4" t="s">
        <v>164</v>
      </c>
      <c r="DT176" s="3">
        <v>0</v>
      </c>
      <c r="DU176" s="3" t="s">
        <v>156</v>
      </c>
      <c r="DV176" s="3" t="s">
        <v>155</v>
      </c>
      <c r="DW176" s="4"/>
      <c r="DX176" s="3" t="s">
        <v>163</v>
      </c>
      <c r="DY176" s="4"/>
      <c r="DZ176" s="4"/>
      <c r="EA176" s="4"/>
      <c r="EB176" s="4"/>
      <c r="EC176" s="4"/>
      <c r="ED176" s="4"/>
      <c r="EE176" s="3" t="s">
        <v>154</v>
      </c>
      <c r="EF176" s="4"/>
      <c r="EG176" s="4"/>
      <c r="EH176" s="4"/>
      <c r="EI176" s="4"/>
      <c r="EJ176" s="4"/>
      <c r="EK176" s="4"/>
      <c r="EL176" s="4"/>
      <c r="EM176" s="4"/>
      <c r="EN176" s="3" t="s">
        <v>180</v>
      </c>
      <c r="EO176" s="4"/>
      <c r="EP176" s="4"/>
      <c r="EQ176" s="3" t="s">
        <v>180</v>
      </c>
      <c r="ER176" s="4" t="s">
        <v>164</v>
      </c>
      <c r="ES176" s="4" t="s">
        <v>165</v>
      </c>
      <c r="ET176" s="3">
        <f t="shared" si="52"/>
        <v>0</v>
      </c>
      <c r="EU176" s="4" t="s">
        <v>162</v>
      </c>
      <c r="EV176" s="4"/>
      <c r="EW176" s="4"/>
      <c r="EX176" s="4"/>
      <c r="EY176" s="4" t="s">
        <v>166</v>
      </c>
      <c r="EZ176" s="4"/>
      <c r="FA176" s="4"/>
      <c r="FB176" s="3" t="s">
        <v>163</v>
      </c>
      <c r="FC176" s="3" t="s">
        <v>163</v>
      </c>
      <c r="FD176" s="3" t="s">
        <v>163</v>
      </c>
      <c r="FE176" s="3" t="s">
        <v>163</v>
      </c>
      <c r="FF176" s="3" t="s">
        <v>163</v>
      </c>
      <c r="FG176" s="3" t="s">
        <v>163</v>
      </c>
      <c r="FH176" s="4"/>
      <c r="FI176" s="4">
        <v>0.66666700000000001</v>
      </c>
      <c r="FJ176" s="4">
        <v>9.5333330000000007</v>
      </c>
      <c r="FK176" s="4">
        <v>94.176666999999995</v>
      </c>
    </row>
    <row r="177" spans="1:167" x14ac:dyDescent="0.25">
      <c r="A177" s="13">
        <v>52113</v>
      </c>
      <c r="B177" s="13" t="s">
        <v>638</v>
      </c>
      <c r="C177" s="4" t="s">
        <v>639</v>
      </c>
      <c r="D177" s="4"/>
      <c r="E177" s="1" t="s">
        <v>829</v>
      </c>
      <c r="F177" s="1"/>
      <c r="G177" s="1"/>
      <c r="H177" s="1" t="s">
        <v>825</v>
      </c>
      <c r="I177" s="1" t="s">
        <v>826</v>
      </c>
      <c r="J177" s="9" t="s">
        <v>878</v>
      </c>
      <c r="K177" s="9" t="s">
        <v>879</v>
      </c>
      <c r="L177" s="10">
        <v>467998.9</v>
      </c>
      <c r="M177" s="10">
        <v>5082185</v>
      </c>
      <c r="N177" s="15" t="s">
        <v>831</v>
      </c>
      <c r="O177" s="15" t="s">
        <v>831</v>
      </c>
      <c r="P177" s="4">
        <v>347.66666700000002</v>
      </c>
      <c r="Q177" s="4" t="s">
        <v>342</v>
      </c>
      <c r="R177" s="3">
        <v>756</v>
      </c>
      <c r="S177" s="4"/>
      <c r="T177" s="4">
        <v>0.73333300000000001</v>
      </c>
      <c r="U177" s="4">
        <v>7.233333</v>
      </c>
      <c r="V177" s="4">
        <v>159.16666699999999</v>
      </c>
      <c r="W177" s="4"/>
      <c r="X177" s="4">
        <v>14.1</v>
      </c>
      <c r="Y177" s="4">
        <v>391.83333299999998</v>
      </c>
      <c r="Z177" s="4">
        <f>0.5*0.005</f>
        <v>2.5000000000000001E-3</v>
      </c>
      <c r="AA177" s="3">
        <f t="shared" si="50"/>
        <v>3.2142500000000001E-3</v>
      </c>
      <c r="AB177" s="4">
        <v>0.5</v>
      </c>
      <c r="AC177" s="4">
        <v>0.51875000000000004</v>
      </c>
      <c r="AD177" s="3">
        <f t="shared" si="51"/>
        <v>2.2973362500000003</v>
      </c>
      <c r="AE177" s="4">
        <f>0.5*0.02</f>
        <v>0.01</v>
      </c>
      <c r="AF177" s="3">
        <f t="shared" si="45"/>
        <v>3.2856999999999997E-2</v>
      </c>
      <c r="AG177" s="4">
        <v>0.11874999999999999</v>
      </c>
      <c r="AH177" s="3">
        <v>8.6250000000000007E-3</v>
      </c>
      <c r="AI177" s="4"/>
      <c r="AJ177" s="4">
        <v>0.61875000000000002</v>
      </c>
      <c r="AK177" s="3">
        <v>0.02</v>
      </c>
      <c r="AL177" s="4" t="s">
        <v>343</v>
      </c>
      <c r="AM177" s="4"/>
      <c r="AN177" s="4"/>
      <c r="AO177" s="4"/>
      <c r="AP177" s="4">
        <v>414.75</v>
      </c>
      <c r="AQ177" s="4">
        <v>147.05000000000001</v>
      </c>
      <c r="AR177" s="4">
        <v>1.3514999999999999</v>
      </c>
      <c r="AS177" s="3" t="s">
        <v>215</v>
      </c>
      <c r="AT177" s="4">
        <v>11.295</v>
      </c>
      <c r="AU177" s="4">
        <v>3.9797500000000001</v>
      </c>
      <c r="AV177" s="4"/>
      <c r="AW177" s="3">
        <v>54.75</v>
      </c>
      <c r="AX177" s="4"/>
      <c r="AY177" s="4"/>
      <c r="AZ177" s="4"/>
      <c r="BA177" s="3">
        <v>0.50800000000000001</v>
      </c>
      <c r="BB177" s="4"/>
      <c r="BC177" s="4">
        <v>2.698</v>
      </c>
      <c r="BD177" s="4"/>
      <c r="BE177" s="4"/>
      <c r="BF177" s="4"/>
      <c r="BG177" s="4"/>
      <c r="BH177" s="4"/>
      <c r="BI177" s="4"/>
      <c r="BJ177" s="4">
        <v>4.1217499999999996</v>
      </c>
      <c r="BK177" s="4"/>
      <c r="BL177" s="3">
        <v>1.3875E-2</v>
      </c>
      <c r="BM177" s="4"/>
      <c r="BN177" s="4">
        <v>0.114</v>
      </c>
      <c r="BO177" s="4"/>
      <c r="BP177" s="4">
        <v>2.2077499999999999</v>
      </c>
      <c r="BQ177" s="4"/>
      <c r="BR177" s="4">
        <v>6.39825</v>
      </c>
      <c r="BS177" s="4"/>
      <c r="BT177" s="3">
        <v>2.3375E-2</v>
      </c>
      <c r="BU177" s="4"/>
      <c r="BV177" s="4"/>
      <c r="BW177" s="4"/>
      <c r="BX177" s="4"/>
      <c r="BY177" s="4"/>
      <c r="BZ177" s="4" t="s">
        <v>215</v>
      </c>
      <c r="CA177" s="4"/>
      <c r="CB177" s="3">
        <v>9.1749999999999998E-2</v>
      </c>
      <c r="CC177" s="4"/>
      <c r="CD177" s="4">
        <v>531.66666699999996</v>
      </c>
      <c r="CE177" s="4">
        <v>270</v>
      </c>
      <c r="CF177" s="4">
        <v>38.333333000000003</v>
      </c>
      <c r="CG177" s="4">
        <v>34.833333000000003</v>
      </c>
      <c r="CH177" s="4"/>
      <c r="CI177" s="4">
        <v>36.5</v>
      </c>
      <c r="CJ177" s="4"/>
      <c r="CK177" s="11">
        <v>7557.8333329999996</v>
      </c>
      <c r="CL177" s="12">
        <v>9999</v>
      </c>
      <c r="CM177" s="4" t="s">
        <v>175</v>
      </c>
      <c r="CN177" s="4" t="s">
        <v>317</v>
      </c>
      <c r="CO177" s="3" t="s">
        <v>350</v>
      </c>
      <c r="CP177" s="3" t="s">
        <v>350</v>
      </c>
      <c r="CQ177" s="3" t="s">
        <v>350</v>
      </c>
      <c r="CR177" s="3" t="s">
        <v>350</v>
      </c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3">
        <v>0</v>
      </c>
      <c r="DI177" s="4"/>
      <c r="DJ177" s="4"/>
      <c r="DK177" s="4" t="s">
        <v>344</v>
      </c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 t="s">
        <v>315</v>
      </c>
      <c r="ES177" s="4" t="s">
        <v>170</v>
      </c>
      <c r="ET177" s="3">
        <f t="shared" si="52"/>
        <v>0</v>
      </c>
      <c r="EU177" s="4" t="s">
        <v>345</v>
      </c>
      <c r="EV177" s="4"/>
      <c r="EW177" s="4"/>
      <c r="EX177" s="4"/>
      <c r="EY177" s="4" t="s">
        <v>346</v>
      </c>
      <c r="EZ177" s="4"/>
      <c r="FA177" s="4"/>
      <c r="FB177" s="4"/>
      <c r="FC177" s="4"/>
      <c r="FD177" s="4"/>
      <c r="FE177" s="4"/>
      <c r="FF177" s="4"/>
      <c r="FG177" s="4"/>
      <c r="FH177" s="4"/>
      <c r="FI177" s="4">
        <v>0.85666699999999996</v>
      </c>
      <c r="FJ177" s="4">
        <v>3.5416669999999999</v>
      </c>
      <c r="FK177" s="4">
        <v>34.734999999999999</v>
      </c>
    </row>
    <row r="178" spans="1:167" x14ac:dyDescent="0.25">
      <c r="A178" s="13">
        <v>52114</v>
      </c>
      <c r="B178" s="13" t="s">
        <v>640</v>
      </c>
      <c r="C178" s="4" t="s">
        <v>641</v>
      </c>
      <c r="D178" s="4"/>
      <c r="E178" s="1" t="s">
        <v>829</v>
      </c>
      <c r="F178" s="1"/>
      <c r="G178" s="1"/>
      <c r="H178" s="1" t="s">
        <v>825</v>
      </c>
      <c r="I178" s="1" t="s">
        <v>826</v>
      </c>
      <c r="J178" s="9" t="s">
        <v>878</v>
      </c>
      <c r="K178" s="9" t="s">
        <v>879</v>
      </c>
      <c r="L178" s="10">
        <v>468008.84</v>
      </c>
      <c r="M178" s="10">
        <v>5085250.91</v>
      </c>
      <c r="N178" s="15" t="s">
        <v>831</v>
      </c>
      <c r="O178" s="15"/>
      <c r="P178" s="4">
        <v>319.75</v>
      </c>
      <c r="Q178" s="4" t="s">
        <v>342</v>
      </c>
      <c r="R178" s="3">
        <v>858</v>
      </c>
      <c r="S178" s="4"/>
      <c r="T178" s="4">
        <v>0.36375000000000002</v>
      </c>
      <c r="U178" s="4">
        <v>7.3250000000000002</v>
      </c>
      <c r="V178" s="4">
        <v>198.75</v>
      </c>
      <c r="W178" s="4"/>
      <c r="X178" s="4">
        <v>14.7</v>
      </c>
      <c r="Y178" s="4">
        <v>395</v>
      </c>
      <c r="Z178" s="4">
        <f>0.5*0.005</f>
        <v>2.5000000000000001E-3</v>
      </c>
      <c r="AA178" s="3">
        <f t="shared" si="50"/>
        <v>3.2142500000000001E-3</v>
      </c>
      <c r="AB178" s="4">
        <v>3.9750000000000001</v>
      </c>
      <c r="AC178" s="4">
        <v>3.9750000000000001</v>
      </c>
      <c r="AD178" s="3">
        <f t="shared" si="51"/>
        <v>17.603685000000002</v>
      </c>
      <c r="AE178" s="4">
        <f>0.5*0.02</f>
        <v>0.01</v>
      </c>
      <c r="AF178" s="3">
        <f t="shared" si="45"/>
        <v>3.2856999999999997E-2</v>
      </c>
      <c r="AG178" s="4">
        <v>0.625</v>
      </c>
      <c r="AH178" s="3">
        <f>0.5*0.0045</f>
        <v>2.2499999999999998E-3</v>
      </c>
      <c r="AI178" s="4"/>
      <c r="AJ178" s="4">
        <v>4.5999999999999996</v>
      </c>
      <c r="AK178" s="3" t="s">
        <v>358</v>
      </c>
      <c r="AL178" s="4">
        <v>4.0129999999999999</v>
      </c>
      <c r="AM178" s="4"/>
      <c r="AN178" s="4"/>
      <c r="AO178" s="4"/>
      <c r="AP178" s="4">
        <v>390</v>
      </c>
      <c r="AQ178" s="4">
        <v>142.69999999999999</v>
      </c>
      <c r="AR178" s="4">
        <v>2.4424999999999999</v>
      </c>
      <c r="AS178" s="3">
        <v>33.25</v>
      </c>
      <c r="AT178" s="4">
        <v>15.43</v>
      </c>
      <c r="AU178" s="4">
        <v>17.1175</v>
      </c>
      <c r="AV178" s="4"/>
      <c r="AW178" s="3">
        <v>37.75</v>
      </c>
      <c r="AX178" s="4"/>
      <c r="AY178" s="4"/>
      <c r="AZ178" s="4"/>
      <c r="BA178" s="3">
        <v>0.39274999999999999</v>
      </c>
      <c r="BB178" s="4"/>
      <c r="BC178" s="4">
        <v>1.5912500000000001</v>
      </c>
      <c r="BD178" s="4"/>
      <c r="BE178" s="4"/>
      <c r="BF178" s="4"/>
      <c r="BG178" s="4"/>
      <c r="BH178" s="4"/>
      <c r="BI178" s="4"/>
      <c r="BJ178" s="4">
        <v>6.3564999999999996</v>
      </c>
      <c r="BK178" s="4"/>
      <c r="BL178" s="3">
        <f>0.5*0.005</f>
        <v>2.5000000000000001E-3</v>
      </c>
      <c r="BM178" s="4"/>
      <c r="BN178" s="4">
        <v>0.74950000000000006</v>
      </c>
      <c r="BO178" s="4"/>
      <c r="BP178" s="4">
        <v>0.23524999999999999</v>
      </c>
      <c r="BQ178" s="4"/>
      <c r="BR178" s="4">
        <v>1.10825</v>
      </c>
      <c r="BS178" s="4"/>
      <c r="BT178" s="3">
        <v>4.0250000000000001E-2</v>
      </c>
      <c r="BU178" s="4"/>
      <c r="BV178" s="4"/>
      <c r="BW178" s="4"/>
      <c r="BX178" s="4"/>
      <c r="BY178" s="4"/>
      <c r="BZ178" s="4">
        <v>26.125</v>
      </c>
      <c r="CA178" s="4"/>
      <c r="CB178" s="3">
        <f>0.5*0.02</f>
        <v>0.01</v>
      </c>
      <c r="CC178" s="4"/>
      <c r="CD178" s="4">
        <v>13.75</v>
      </c>
      <c r="CE178" s="4">
        <v>11.25</v>
      </c>
      <c r="CF178" s="4" t="s">
        <v>169</v>
      </c>
      <c r="CG178" s="4" t="s">
        <v>169</v>
      </c>
      <c r="CH178" s="4"/>
      <c r="CI178" s="4" t="s">
        <v>169</v>
      </c>
      <c r="CJ178" s="4"/>
      <c r="CK178" s="4" t="s">
        <v>169</v>
      </c>
      <c r="CL178" s="12">
        <v>9999</v>
      </c>
      <c r="CM178" s="4" t="s">
        <v>175</v>
      </c>
      <c r="CN178" s="4" t="s">
        <v>317</v>
      </c>
      <c r="CO178" s="3" t="s">
        <v>350</v>
      </c>
      <c r="CP178" s="3" t="s">
        <v>350</v>
      </c>
      <c r="CQ178" s="3" t="s">
        <v>350</v>
      </c>
      <c r="CR178" s="3" t="s">
        <v>350</v>
      </c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3">
        <v>0</v>
      </c>
      <c r="DI178" s="4"/>
      <c r="DJ178" s="4"/>
      <c r="DK178" s="4">
        <v>6.1275000000000004</v>
      </c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 t="s">
        <v>315</v>
      </c>
      <c r="ES178" s="4" t="s">
        <v>170</v>
      </c>
      <c r="ET178" s="3">
        <f t="shared" si="52"/>
        <v>0</v>
      </c>
      <c r="EU178" s="4" t="s">
        <v>345</v>
      </c>
      <c r="EV178" s="4"/>
      <c r="EW178" s="4"/>
      <c r="EX178" s="4"/>
      <c r="EY178" s="4" t="s">
        <v>346</v>
      </c>
      <c r="EZ178" s="4"/>
      <c r="FA178" s="4"/>
      <c r="FB178" s="4"/>
      <c r="FC178" s="4"/>
      <c r="FD178" s="4"/>
      <c r="FE178" s="4"/>
      <c r="FF178" s="4"/>
      <c r="FG178" s="4"/>
      <c r="FH178" s="4"/>
      <c r="FI178" s="4">
        <v>1.0925</v>
      </c>
      <c r="FJ178" s="4">
        <v>5.51</v>
      </c>
      <c r="FK178" s="4">
        <v>54.31</v>
      </c>
    </row>
    <row r="179" spans="1:167" x14ac:dyDescent="0.25">
      <c r="A179" s="13">
        <v>52121</v>
      </c>
      <c r="B179" s="13" t="s">
        <v>332</v>
      </c>
      <c r="C179" s="4" t="s">
        <v>333</v>
      </c>
      <c r="D179" s="4" t="s">
        <v>326</v>
      </c>
      <c r="E179" s="1" t="s">
        <v>841</v>
      </c>
      <c r="F179" s="1"/>
      <c r="G179" s="1"/>
      <c r="H179" s="1" t="s">
        <v>825</v>
      </c>
      <c r="I179" s="1" t="s">
        <v>826</v>
      </c>
      <c r="J179" s="9" t="s">
        <v>878</v>
      </c>
      <c r="K179" s="9" t="s">
        <v>879</v>
      </c>
      <c r="L179" s="10">
        <v>456434.47</v>
      </c>
      <c r="M179" s="10">
        <v>5072099.09</v>
      </c>
      <c r="N179" s="15" t="s">
        <v>831</v>
      </c>
      <c r="O179" s="15"/>
      <c r="P179" s="4">
        <v>355.52499999999998</v>
      </c>
      <c r="Q179" s="4" t="s">
        <v>215</v>
      </c>
      <c r="R179" s="3">
        <v>697.5</v>
      </c>
      <c r="S179" s="4"/>
      <c r="T179" s="4">
        <v>22.13</v>
      </c>
      <c r="U179" s="4">
        <v>7.1749999999999998</v>
      </c>
      <c r="V179" s="4">
        <v>177.5</v>
      </c>
      <c r="W179" s="4"/>
      <c r="X179" s="4">
        <v>15.125</v>
      </c>
      <c r="Y179" s="4">
        <v>342.95</v>
      </c>
      <c r="Z179" s="4">
        <f t="shared" ref="Z179:Z184" si="63">0.5*0.04</f>
        <v>0.02</v>
      </c>
      <c r="AA179" s="3">
        <f t="shared" si="50"/>
        <v>2.5714000000000001E-2</v>
      </c>
      <c r="AB179" s="4">
        <v>4.0999999999999996</v>
      </c>
      <c r="AC179" s="4">
        <v>4.0999999999999996</v>
      </c>
      <c r="AD179" s="3">
        <f t="shared" si="51"/>
        <v>18.157260000000001</v>
      </c>
      <c r="AE179" s="4">
        <f t="shared" ref="AE179:AE184" si="64">0.5*0.01</f>
        <v>5.0000000000000001E-3</v>
      </c>
      <c r="AF179" s="3">
        <f t="shared" si="45"/>
        <v>1.6428499999999999E-2</v>
      </c>
      <c r="AG179" s="4">
        <v>0.6</v>
      </c>
      <c r="AH179" s="3">
        <f t="shared" ref="AH179:AH184" si="65">0.5*0.03</f>
        <v>1.4999999999999999E-2</v>
      </c>
      <c r="AI179" s="4"/>
      <c r="AJ179" s="4">
        <v>4.7</v>
      </c>
      <c r="AK179" s="3">
        <v>7.4999999999999997E-3</v>
      </c>
      <c r="AL179" s="4">
        <v>1.5249999999999999</v>
      </c>
      <c r="AM179" s="4"/>
      <c r="AN179" s="4"/>
      <c r="AO179" s="4"/>
      <c r="AP179" s="4">
        <v>433.77499999999998</v>
      </c>
      <c r="AQ179" s="4">
        <v>120</v>
      </c>
      <c r="AR179" s="4">
        <v>4.75</v>
      </c>
      <c r="AS179" s="3">
        <v>26.5</v>
      </c>
      <c r="AT179" s="4">
        <v>26.75</v>
      </c>
      <c r="AU179" s="4">
        <v>24</v>
      </c>
      <c r="AV179" s="4"/>
      <c r="AW179" s="3">
        <v>27.5</v>
      </c>
      <c r="AX179" s="4"/>
      <c r="AY179" s="4"/>
      <c r="AZ179" s="4"/>
      <c r="BA179" s="3">
        <f t="shared" ref="BA179:BA184" si="66">0.5*0.5</f>
        <v>0.25</v>
      </c>
      <c r="BB179" s="4"/>
      <c r="BC179" s="4" t="s">
        <v>215</v>
      </c>
      <c r="BD179" s="4"/>
      <c r="BE179" s="4"/>
      <c r="BF179" s="4"/>
      <c r="BG179" s="4"/>
      <c r="BH179" s="4"/>
      <c r="BI179" s="4"/>
      <c r="BJ179" s="4">
        <v>64.424999999999997</v>
      </c>
      <c r="BK179" s="4"/>
      <c r="BL179" s="3">
        <f>0.5*0.2</f>
        <v>0.1</v>
      </c>
      <c r="BM179" s="4"/>
      <c r="BN179" s="4">
        <v>1.3</v>
      </c>
      <c r="BO179" s="4"/>
      <c r="BP179" s="4">
        <v>84.025000000000006</v>
      </c>
      <c r="BQ179" s="4"/>
      <c r="BR179" s="4" t="s">
        <v>322</v>
      </c>
      <c r="BS179" s="4"/>
      <c r="BT179" s="3">
        <v>2.95</v>
      </c>
      <c r="BU179" s="4"/>
      <c r="BV179" s="4"/>
      <c r="BW179" s="4"/>
      <c r="BX179" s="4"/>
      <c r="BY179" s="4"/>
      <c r="BZ179" s="4">
        <v>780</v>
      </c>
      <c r="CA179" s="4"/>
      <c r="CB179" s="3">
        <f t="shared" ref="CB179:CB184" si="67">0.5*0.1</f>
        <v>0.05</v>
      </c>
      <c r="CC179" s="4"/>
      <c r="CD179" s="4">
        <v>679</v>
      </c>
      <c r="CE179" s="4">
        <v>869.25</v>
      </c>
      <c r="CF179" s="4">
        <v>82.5</v>
      </c>
      <c r="CG179" s="4">
        <v>26</v>
      </c>
      <c r="CH179" s="4"/>
      <c r="CI179" s="4">
        <v>77</v>
      </c>
      <c r="CJ179" s="4"/>
      <c r="CK179" s="11">
        <v>1217.25</v>
      </c>
      <c r="CL179" s="4">
        <v>647</v>
      </c>
      <c r="CM179" s="4" t="s">
        <v>181</v>
      </c>
      <c r="CN179" s="4" t="s">
        <v>157</v>
      </c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 t="s">
        <v>181</v>
      </c>
      <c r="DL179" s="4"/>
      <c r="DM179" s="4"/>
      <c r="DN179" s="4"/>
      <c r="DO179" s="4"/>
      <c r="DP179" s="4"/>
      <c r="DQ179" s="4"/>
      <c r="DR179" s="4"/>
      <c r="DS179" s="4" t="s">
        <v>317</v>
      </c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 t="s">
        <v>181</v>
      </c>
      <c r="ES179" s="4" t="s">
        <v>181</v>
      </c>
      <c r="ET179" s="3">
        <f t="shared" si="52"/>
        <v>0</v>
      </c>
      <c r="EU179" s="4" t="s">
        <v>181</v>
      </c>
      <c r="EV179" s="4"/>
      <c r="EW179" s="4"/>
      <c r="EX179" s="4" t="s">
        <v>181</v>
      </c>
      <c r="EY179" s="4" t="s">
        <v>181</v>
      </c>
      <c r="EZ179" s="4"/>
      <c r="FA179" s="4"/>
      <c r="FB179" s="4"/>
      <c r="FC179" s="4"/>
      <c r="FD179" s="4"/>
      <c r="FE179" s="4"/>
      <c r="FF179" s="4"/>
      <c r="FG179" s="4"/>
      <c r="FH179" s="4"/>
      <c r="FI179" s="4">
        <v>0.76</v>
      </c>
      <c r="FJ179" s="4">
        <v>5.2374999999999998</v>
      </c>
      <c r="FK179" s="4">
        <v>52.172499999999999</v>
      </c>
    </row>
    <row r="180" spans="1:167" x14ac:dyDescent="0.25">
      <c r="A180" s="13">
        <v>52124</v>
      </c>
      <c r="B180" s="13" t="s">
        <v>334</v>
      </c>
      <c r="C180" s="4" t="s">
        <v>333</v>
      </c>
      <c r="D180" s="4" t="s">
        <v>326</v>
      </c>
      <c r="E180" s="1" t="s">
        <v>841</v>
      </c>
      <c r="F180" s="1"/>
      <c r="G180" s="1"/>
      <c r="H180" s="1" t="s">
        <v>825</v>
      </c>
      <c r="I180" s="1" t="s">
        <v>826</v>
      </c>
      <c r="J180" s="9" t="s">
        <v>878</v>
      </c>
      <c r="K180" s="9" t="s">
        <v>879</v>
      </c>
      <c r="L180" s="10">
        <v>456764.24</v>
      </c>
      <c r="M180" s="10">
        <v>5072291.12</v>
      </c>
      <c r="N180" s="15" t="s">
        <v>831</v>
      </c>
      <c r="O180" s="15"/>
      <c r="P180" s="4">
        <v>378.77499999999998</v>
      </c>
      <c r="Q180" s="4" t="s">
        <v>215</v>
      </c>
      <c r="R180" s="3">
        <v>793.25</v>
      </c>
      <c r="S180" s="4"/>
      <c r="T180" s="4">
        <v>5.8925000000000001</v>
      </c>
      <c r="U180" s="4">
        <v>7.1749999999999998</v>
      </c>
      <c r="V180" s="4">
        <v>181.5</v>
      </c>
      <c r="W180" s="4"/>
      <c r="X180" s="4">
        <v>15.9</v>
      </c>
      <c r="Y180" s="4">
        <v>366.7</v>
      </c>
      <c r="Z180" s="4">
        <f t="shared" si="63"/>
        <v>0.02</v>
      </c>
      <c r="AA180" s="3">
        <f t="shared" si="50"/>
        <v>2.5714000000000001E-2</v>
      </c>
      <c r="AB180" s="4">
        <v>7</v>
      </c>
      <c r="AC180" s="4">
        <v>7</v>
      </c>
      <c r="AD180" s="3">
        <f t="shared" si="51"/>
        <v>31.000200000000003</v>
      </c>
      <c r="AE180" s="4">
        <f t="shared" si="64"/>
        <v>5.0000000000000001E-3</v>
      </c>
      <c r="AF180" s="3">
        <f t="shared" si="45"/>
        <v>1.6428499999999999E-2</v>
      </c>
      <c r="AG180" s="4">
        <v>0.7</v>
      </c>
      <c r="AH180" s="3">
        <f t="shared" si="65"/>
        <v>1.4999999999999999E-2</v>
      </c>
      <c r="AI180" s="4"/>
      <c r="AJ180" s="4">
        <v>7.7</v>
      </c>
      <c r="AK180" s="3">
        <v>2.3125E-2</v>
      </c>
      <c r="AL180" s="4">
        <v>1.4175</v>
      </c>
      <c r="AM180" s="4"/>
      <c r="AN180" s="4"/>
      <c r="AO180" s="4"/>
      <c r="AP180" s="4">
        <v>462.25</v>
      </c>
      <c r="AQ180" s="4">
        <v>135</v>
      </c>
      <c r="AR180" s="4">
        <v>5.2</v>
      </c>
      <c r="AS180" s="3">
        <v>34</v>
      </c>
      <c r="AT180" s="4">
        <v>28.75</v>
      </c>
      <c r="AU180" s="4">
        <v>30.5</v>
      </c>
      <c r="AV180" s="4"/>
      <c r="AW180" s="3">
        <v>34</v>
      </c>
      <c r="AX180" s="4"/>
      <c r="AY180" s="4"/>
      <c r="AZ180" s="4"/>
      <c r="BA180" s="3">
        <f t="shared" si="66"/>
        <v>0.25</v>
      </c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3">
        <f>0.5*0.2</f>
        <v>0.1</v>
      </c>
      <c r="BM180" s="4"/>
      <c r="BN180" s="4"/>
      <c r="BO180" s="4"/>
      <c r="BP180" s="4"/>
      <c r="BQ180" s="4"/>
      <c r="BR180" s="4"/>
      <c r="BS180" s="4"/>
      <c r="BT180" s="3">
        <v>2.0499999999999998</v>
      </c>
      <c r="BU180" s="4"/>
      <c r="BV180" s="4"/>
      <c r="BW180" s="4"/>
      <c r="BX180" s="4"/>
      <c r="BY180" s="4"/>
      <c r="BZ180" s="4"/>
      <c r="CA180" s="4"/>
      <c r="CB180" s="3">
        <f t="shared" si="67"/>
        <v>0.05</v>
      </c>
      <c r="CC180" s="4"/>
      <c r="CD180" s="4">
        <v>999</v>
      </c>
      <c r="CE180" s="4">
        <v>825.5</v>
      </c>
      <c r="CF180" s="4">
        <v>51.25</v>
      </c>
      <c r="CG180" s="4">
        <v>34.5</v>
      </c>
      <c r="CH180" s="4"/>
      <c r="CI180" s="4">
        <v>192.75</v>
      </c>
      <c r="CJ180" s="4"/>
      <c r="CK180" s="11">
        <v>6218.25</v>
      </c>
      <c r="CL180" s="4">
        <v>510.75</v>
      </c>
      <c r="CM180" s="4" t="s">
        <v>181</v>
      </c>
      <c r="CN180" s="4" t="s">
        <v>157</v>
      </c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 t="s">
        <v>181</v>
      </c>
      <c r="DL180" s="4"/>
      <c r="DM180" s="4"/>
      <c r="DN180" s="4"/>
      <c r="DO180" s="4"/>
      <c r="DP180" s="4"/>
      <c r="DQ180" s="4"/>
      <c r="DR180" s="4"/>
      <c r="DS180" s="4" t="s">
        <v>317</v>
      </c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 t="s">
        <v>181</v>
      </c>
      <c r="ES180" s="4" t="s">
        <v>181</v>
      </c>
      <c r="ET180" s="3">
        <f t="shared" si="52"/>
        <v>0</v>
      </c>
      <c r="EU180" s="4" t="s">
        <v>181</v>
      </c>
      <c r="EV180" s="4"/>
      <c r="EW180" s="4"/>
      <c r="EX180" s="4" t="s">
        <v>181</v>
      </c>
      <c r="EY180" s="4" t="s">
        <v>181</v>
      </c>
      <c r="EZ180" s="4"/>
      <c r="FA180" s="4"/>
      <c r="FB180" s="4"/>
      <c r="FC180" s="4"/>
      <c r="FD180" s="4"/>
      <c r="FE180" s="4"/>
      <c r="FF180" s="4"/>
      <c r="FG180" s="4"/>
      <c r="FH180" s="4"/>
      <c r="FI180" s="4">
        <v>1.38</v>
      </c>
      <c r="FJ180" s="4">
        <v>4.9625000000000004</v>
      </c>
      <c r="FK180" s="4">
        <v>50.284999999999997</v>
      </c>
    </row>
    <row r="181" spans="1:167" x14ac:dyDescent="0.25">
      <c r="A181" s="13">
        <v>52125</v>
      </c>
      <c r="B181" s="13" t="s">
        <v>335</v>
      </c>
      <c r="C181" s="4" t="s">
        <v>333</v>
      </c>
      <c r="D181" s="4" t="s">
        <v>326</v>
      </c>
      <c r="E181" s="1" t="s">
        <v>841</v>
      </c>
      <c r="F181" s="1"/>
      <c r="G181" s="1"/>
      <c r="H181" s="1" t="s">
        <v>825</v>
      </c>
      <c r="I181" s="1" t="s">
        <v>826</v>
      </c>
      <c r="J181" s="9" t="s">
        <v>878</v>
      </c>
      <c r="K181" s="9" t="s">
        <v>879</v>
      </c>
      <c r="L181" s="10">
        <v>456494.98</v>
      </c>
      <c r="M181" s="10">
        <v>5071776.0199999996</v>
      </c>
      <c r="N181" s="15" t="s">
        <v>831</v>
      </c>
      <c r="O181" s="15"/>
      <c r="P181" s="4">
        <v>330.5</v>
      </c>
      <c r="Q181" s="4" t="s">
        <v>215</v>
      </c>
      <c r="R181" s="3">
        <v>650.5</v>
      </c>
      <c r="S181" s="4"/>
      <c r="T181" s="4">
        <v>2.0950000000000002</v>
      </c>
      <c r="U181" s="4">
        <v>7.3</v>
      </c>
      <c r="V181" s="4">
        <v>177.5</v>
      </c>
      <c r="W181" s="4"/>
      <c r="X181" s="4">
        <v>15.35</v>
      </c>
      <c r="Y181" s="4">
        <v>378.7</v>
      </c>
      <c r="Z181" s="4">
        <f t="shared" si="63"/>
        <v>0.02</v>
      </c>
      <c r="AA181" s="3">
        <f t="shared" si="50"/>
        <v>2.5714000000000001E-2</v>
      </c>
      <c r="AB181" s="4">
        <v>3.2250000000000001</v>
      </c>
      <c r="AC181" s="4">
        <v>3.2250000000000001</v>
      </c>
      <c r="AD181" s="3">
        <f t="shared" si="51"/>
        <v>14.282235000000002</v>
      </c>
      <c r="AE181" s="4">
        <f t="shared" si="64"/>
        <v>5.0000000000000001E-3</v>
      </c>
      <c r="AF181" s="3">
        <f t="shared" si="45"/>
        <v>1.6428499999999999E-2</v>
      </c>
      <c r="AG181" s="4">
        <v>0.77500000000000002</v>
      </c>
      <c r="AH181" s="3">
        <f t="shared" si="65"/>
        <v>1.4999999999999999E-2</v>
      </c>
      <c r="AI181" s="4"/>
      <c r="AJ181" s="4">
        <v>4</v>
      </c>
      <c r="AK181" s="3">
        <v>9.2499999999999995E-3</v>
      </c>
      <c r="AL181" s="4">
        <v>1.1399999999999999</v>
      </c>
      <c r="AM181" s="4"/>
      <c r="AN181" s="4"/>
      <c r="AO181" s="4"/>
      <c r="AP181" s="4">
        <v>403.2</v>
      </c>
      <c r="AQ181" s="4">
        <v>112.75</v>
      </c>
      <c r="AR181" s="4">
        <v>4</v>
      </c>
      <c r="AS181" s="3">
        <v>23.5</v>
      </c>
      <c r="AT181" s="4">
        <v>26</v>
      </c>
      <c r="AU181" s="4">
        <v>21.75</v>
      </c>
      <c r="AV181" s="4"/>
      <c r="AW181" s="3">
        <v>26.75</v>
      </c>
      <c r="AX181" s="4"/>
      <c r="AY181" s="4"/>
      <c r="AZ181" s="4"/>
      <c r="BA181" s="3">
        <f t="shared" si="66"/>
        <v>0.25</v>
      </c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3">
        <f>0.5*0.2</f>
        <v>0.1</v>
      </c>
      <c r="BM181" s="4"/>
      <c r="BN181" s="4"/>
      <c r="BO181" s="4"/>
      <c r="BP181" s="4"/>
      <c r="BQ181" s="4"/>
      <c r="BR181" s="4"/>
      <c r="BS181" s="4"/>
      <c r="BT181" s="3">
        <f>0.5*2</f>
        <v>1</v>
      </c>
      <c r="BU181" s="4"/>
      <c r="BV181" s="4"/>
      <c r="BW181" s="4"/>
      <c r="BX181" s="4"/>
      <c r="BY181" s="4"/>
      <c r="BZ181" s="4"/>
      <c r="CA181" s="4"/>
      <c r="CB181" s="3">
        <f t="shared" si="67"/>
        <v>0.05</v>
      </c>
      <c r="CC181" s="4"/>
      <c r="CD181" s="4">
        <v>471.25</v>
      </c>
      <c r="CE181" s="4">
        <v>337.25</v>
      </c>
      <c r="CF181" s="4">
        <v>1.75</v>
      </c>
      <c r="CG181" s="4">
        <v>20</v>
      </c>
      <c r="CH181" s="4"/>
      <c r="CI181" s="4">
        <v>1.5</v>
      </c>
      <c r="CJ181" s="4"/>
      <c r="CK181" s="12">
        <v>2882</v>
      </c>
      <c r="CL181" s="4">
        <v>625.5</v>
      </c>
      <c r="CM181" s="4" t="s">
        <v>181</v>
      </c>
      <c r="CN181" s="4" t="s">
        <v>157</v>
      </c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 t="s">
        <v>181</v>
      </c>
      <c r="DL181" s="4"/>
      <c r="DM181" s="4"/>
      <c r="DN181" s="4"/>
      <c r="DO181" s="4"/>
      <c r="DP181" s="4"/>
      <c r="DQ181" s="4"/>
      <c r="DR181" s="4"/>
      <c r="DS181" s="4" t="s">
        <v>317</v>
      </c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 t="s">
        <v>181</v>
      </c>
      <c r="ES181" s="4" t="s">
        <v>181</v>
      </c>
      <c r="ET181" s="3">
        <f t="shared" si="52"/>
        <v>0</v>
      </c>
      <c r="EU181" s="4" t="s">
        <v>181</v>
      </c>
      <c r="EV181" s="4"/>
      <c r="EW181" s="4"/>
      <c r="EX181" s="4" t="s">
        <v>181</v>
      </c>
      <c r="EY181" s="4" t="s">
        <v>181</v>
      </c>
      <c r="EZ181" s="4"/>
      <c r="FA181" s="4"/>
      <c r="FB181" s="4"/>
      <c r="FC181" s="4"/>
      <c r="FD181" s="4"/>
      <c r="FE181" s="4"/>
      <c r="FF181" s="4"/>
      <c r="FG181" s="4"/>
      <c r="FH181" s="4"/>
      <c r="FI181" s="4">
        <v>0.56999999999999995</v>
      </c>
      <c r="FJ181" s="4">
        <v>4.2424999999999997</v>
      </c>
      <c r="FK181" s="4">
        <v>42.65</v>
      </c>
    </row>
    <row r="182" spans="1:167" x14ac:dyDescent="0.25">
      <c r="A182" s="13">
        <v>52141</v>
      </c>
      <c r="B182" s="13" t="s">
        <v>336</v>
      </c>
      <c r="C182" s="4" t="s">
        <v>337</v>
      </c>
      <c r="D182" s="4" t="s">
        <v>326</v>
      </c>
      <c r="E182" s="1" t="s">
        <v>841</v>
      </c>
      <c r="F182" s="1"/>
      <c r="G182" s="1"/>
      <c r="H182" s="1" t="s">
        <v>825</v>
      </c>
      <c r="I182" s="1" t="s">
        <v>826</v>
      </c>
      <c r="J182" s="9" t="s">
        <v>878</v>
      </c>
      <c r="K182" s="9" t="s">
        <v>879</v>
      </c>
      <c r="L182" s="10">
        <v>452833.88</v>
      </c>
      <c r="M182" s="10">
        <v>5072602.8499999996</v>
      </c>
      <c r="N182" s="15" t="s">
        <v>831</v>
      </c>
      <c r="O182" s="15"/>
      <c r="P182" s="4">
        <v>427.55</v>
      </c>
      <c r="Q182" s="4" t="s">
        <v>215</v>
      </c>
      <c r="R182" s="3">
        <v>801.25</v>
      </c>
      <c r="S182" s="4"/>
      <c r="T182" s="4">
        <v>11.48</v>
      </c>
      <c r="U182" s="4">
        <v>7.0250000000000004</v>
      </c>
      <c r="V182" s="4">
        <v>199.5</v>
      </c>
      <c r="W182" s="4"/>
      <c r="X182" s="4">
        <v>13.375</v>
      </c>
      <c r="Y182" s="4">
        <v>398.1</v>
      </c>
      <c r="Z182" s="4">
        <f t="shared" si="63"/>
        <v>0.02</v>
      </c>
      <c r="AA182" s="3">
        <f t="shared" si="50"/>
        <v>2.5714000000000001E-2</v>
      </c>
      <c r="AB182" s="4">
        <v>3.3054999999999999</v>
      </c>
      <c r="AC182" s="4">
        <v>3.3</v>
      </c>
      <c r="AD182" s="3">
        <f t="shared" si="51"/>
        <v>14.614380000000001</v>
      </c>
      <c r="AE182" s="4">
        <f t="shared" si="64"/>
        <v>5.0000000000000001E-3</v>
      </c>
      <c r="AF182" s="3">
        <f t="shared" si="45"/>
        <v>1.6428499999999999E-2</v>
      </c>
      <c r="AG182" s="4">
        <v>0.59450000000000003</v>
      </c>
      <c r="AH182" s="3">
        <f t="shared" si="65"/>
        <v>1.4999999999999999E-2</v>
      </c>
      <c r="AI182" s="4"/>
      <c r="AJ182" s="4">
        <v>3.9</v>
      </c>
      <c r="AK182" s="3">
        <v>9.6249999999999999E-3</v>
      </c>
      <c r="AL182" s="4">
        <v>1.5225</v>
      </c>
      <c r="AM182" s="4"/>
      <c r="AN182" s="4"/>
      <c r="AO182" s="4"/>
      <c r="AP182" s="4">
        <v>521.625</v>
      </c>
      <c r="AQ182" s="4">
        <v>152.5</v>
      </c>
      <c r="AR182" s="4">
        <v>3.65</v>
      </c>
      <c r="AS182" s="3">
        <v>24.25</v>
      </c>
      <c r="AT182" s="4">
        <v>32.25</v>
      </c>
      <c r="AU182" s="4">
        <v>21.25</v>
      </c>
      <c r="AV182" s="4"/>
      <c r="AW182" s="3">
        <v>45.25</v>
      </c>
      <c r="AX182" s="4"/>
      <c r="AY182" s="4"/>
      <c r="AZ182" s="4"/>
      <c r="BA182" s="3">
        <f t="shared" si="66"/>
        <v>0.25</v>
      </c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3">
        <f>0.5*0.2</f>
        <v>0.1</v>
      </c>
      <c r="BM182" s="4"/>
      <c r="BN182" s="4"/>
      <c r="BO182" s="4"/>
      <c r="BP182" s="4"/>
      <c r="BQ182" s="4"/>
      <c r="BR182" s="4"/>
      <c r="BS182" s="4"/>
      <c r="BT182" s="3">
        <v>2.4249999999999998</v>
      </c>
      <c r="BU182" s="4"/>
      <c r="BV182" s="4"/>
      <c r="BW182" s="4"/>
      <c r="BX182" s="4"/>
      <c r="BY182" s="4"/>
      <c r="BZ182" s="4"/>
      <c r="CA182" s="4"/>
      <c r="CB182" s="3">
        <f t="shared" si="67"/>
        <v>0.05</v>
      </c>
      <c r="CC182" s="4" t="s">
        <v>159</v>
      </c>
      <c r="CD182" s="4">
        <v>631.5</v>
      </c>
      <c r="CE182" s="4">
        <v>752.5</v>
      </c>
      <c r="CF182" s="4">
        <v>0</v>
      </c>
      <c r="CG182" s="4">
        <v>2.5</v>
      </c>
      <c r="CH182" s="4"/>
      <c r="CI182" s="4">
        <v>0</v>
      </c>
      <c r="CJ182" s="4"/>
      <c r="CK182" s="4">
        <v>136</v>
      </c>
      <c r="CL182" s="4">
        <v>689.5</v>
      </c>
      <c r="CM182" s="4" t="s">
        <v>181</v>
      </c>
      <c r="CN182" s="4" t="s">
        <v>157</v>
      </c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 t="s">
        <v>181</v>
      </c>
      <c r="DL182" s="4"/>
      <c r="DM182" s="4"/>
      <c r="DN182" s="4"/>
      <c r="DO182" s="4"/>
      <c r="DP182" s="4"/>
      <c r="DQ182" s="4"/>
      <c r="DR182" s="4"/>
      <c r="DS182" s="4" t="s">
        <v>317</v>
      </c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 t="s">
        <v>181</v>
      </c>
      <c r="ES182" s="4" t="s">
        <v>181</v>
      </c>
      <c r="ET182" s="3">
        <f t="shared" si="52"/>
        <v>0</v>
      </c>
      <c r="EU182" s="4" t="s">
        <v>181</v>
      </c>
      <c r="EV182" s="4"/>
      <c r="EW182" s="4"/>
      <c r="EX182" s="4" t="s">
        <v>181</v>
      </c>
      <c r="EY182" s="4" t="s">
        <v>181</v>
      </c>
      <c r="EZ182" s="4"/>
      <c r="FA182" s="4"/>
      <c r="FB182" s="4"/>
      <c r="FC182" s="4"/>
      <c r="FD182" s="4"/>
      <c r="FE182" s="4"/>
      <c r="FF182" s="4"/>
      <c r="FG182" s="4"/>
      <c r="FH182" s="4"/>
      <c r="FI182" s="4">
        <v>0.71250000000000002</v>
      </c>
      <c r="FJ182" s="4">
        <v>6.7474999999999996</v>
      </c>
      <c r="FK182" s="4">
        <v>64.625</v>
      </c>
    </row>
    <row r="183" spans="1:167" x14ac:dyDescent="0.25">
      <c r="A183" s="13">
        <v>52144</v>
      </c>
      <c r="B183" s="13" t="s">
        <v>338</v>
      </c>
      <c r="C183" s="4" t="s">
        <v>337</v>
      </c>
      <c r="D183" s="4" t="s">
        <v>326</v>
      </c>
      <c r="E183" s="1" t="s">
        <v>841</v>
      </c>
      <c r="F183" s="1"/>
      <c r="G183" s="1"/>
      <c r="H183" s="1" t="s">
        <v>825</v>
      </c>
      <c r="I183" s="1" t="s">
        <v>826</v>
      </c>
      <c r="J183" s="9" t="s">
        <v>878</v>
      </c>
      <c r="K183" s="9" t="s">
        <v>879</v>
      </c>
      <c r="L183" s="10">
        <v>453346.38</v>
      </c>
      <c r="M183" s="10">
        <v>5072405.3</v>
      </c>
      <c r="N183" s="15" t="s">
        <v>831</v>
      </c>
      <c r="O183" s="15"/>
      <c r="P183" s="4">
        <v>415.92500000000001</v>
      </c>
      <c r="Q183" s="4" t="s">
        <v>215</v>
      </c>
      <c r="R183" s="3">
        <v>796.75</v>
      </c>
      <c r="S183" s="4"/>
      <c r="T183" s="4">
        <v>17.925000000000001</v>
      </c>
      <c r="U183" s="4">
        <v>7.0250000000000004</v>
      </c>
      <c r="V183" s="4">
        <v>191.5</v>
      </c>
      <c r="W183" s="4"/>
      <c r="X183" s="4">
        <v>14.65</v>
      </c>
      <c r="Y183" s="4">
        <v>395.27499999999998</v>
      </c>
      <c r="Z183" s="4">
        <f t="shared" si="63"/>
        <v>0.02</v>
      </c>
      <c r="AA183" s="3">
        <f t="shared" si="50"/>
        <v>2.5714000000000001E-2</v>
      </c>
      <c r="AB183" s="4">
        <v>4.0250000000000004</v>
      </c>
      <c r="AC183" s="4">
        <v>4.0250000000000004</v>
      </c>
      <c r="AD183" s="3">
        <f t="shared" si="51"/>
        <v>17.825115000000004</v>
      </c>
      <c r="AE183" s="4">
        <f t="shared" si="64"/>
        <v>5.0000000000000001E-3</v>
      </c>
      <c r="AF183" s="3">
        <f t="shared" si="45"/>
        <v>1.6428499999999999E-2</v>
      </c>
      <c r="AG183" s="4">
        <v>0.875</v>
      </c>
      <c r="AH183" s="3">
        <f t="shared" si="65"/>
        <v>1.4999999999999999E-2</v>
      </c>
      <c r="AI183" s="4"/>
      <c r="AJ183" s="4">
        <v>4.9000000000000004</v>
      </c>
      <c r="AK183" s="3">
        <v>2.2124999999999999E-2</v>
      </c>
      <c r="AL183" s="4">
        <v>1.7124999999999999</v>
      </c>
      <c r="AM183" s="4"/>
      <c r="AN183" s="4"/>
      <c r="AO183" s="4"/>
      <c r="AP183" s="4">
        <v>507.375</v>
      </c>
      <c r="AQ183" s="4">
        <v>147.5</v>
      </c>
      <c r="AR183" s="4">
        <v>4.0250000000000004</v>
      </c>
      <c r="AS183" s="3">
        <v>26.25</v>
      </c>
      <c r="AT183" s="4">
        <v>30.75</v>
      </c>
      <c r="AU183" s="4">
        <v>23</v>
      </c>
      <c r="AV183" s="4"/>
      <c r="AW183" s="3">
        <v>39.75</v>
      </c>
      <c r="AX183" s="4" t="s">
        <v>215</v>
      </c>
      <c r="AY183" s="4"/>
      <c r="AZ183" s="4"/>
      <c r="BA183" s="3">
        <f t="shared" si="66"/>
        <v>0.25</v>
      </c>
      <c r="BB183" s="4"/>
      <c r="BC183" s="4">
        <v>12.375</v>
      </c>
      <c r="BD183" s="4"/>
      <c r="BE183" s="4"/>
      <c r="BF183" s="4"/>
      <c r="BG183" s="4"/>
      <c r="BH183" s="4"/>
      <c r="BI183" s="4"/>
      <c r="BJ183" s="11">
        <v>1528.75</v>
      </c>
      <c r="BK183" s="4"/>
      <c r="BL183" s="3">
        <v>0.90249999999999997</v>
      </c>
      <c r="BM183" s="4"/>
      <c r="BN183" s="4">
        <v>2</v>
      </c>
      <c r="BO183" s="4"/>
      <c r="BP183" s="4">
        <v>50.125</v>
      </c>
      <c r="BQ183" s="4"/>
      <c r="BR183" s="4" t="s">
        <v>322</v>
      </c>
      <c r="BS183" s="4"/>
      <c r="BT183" s="3">
        <v>18.5</v>
      </c>
      <c r="BU183" s="4"/>
      <c r="BV183" s="4"/>
      <c r="BW183" s="4"/>
      <c r="BX183" s="4"/>
      <c r="BY183" s="4"/>
      <c r="BZ183" s="4">
        <v>729</v>
      </c>
      <c r="CA183" s="4"/>
      <c r="CB183" s="3">
        <f t="shared" si="67"/>
        <v>0.05</v>
      </c>
      <c r="CC183" s="4"/>
      <c r="CD183" s="4">
        <v>710</v>
      </c>
      <c r="CE183" s="4">
        <v>712.5</v>
      </c>
      <c r="CF183" s="4">
        <v>16.75</v>
      </c>
      <c r="CG183" s="4">
        <v>17.25</v>
      </c>
      <c r="CH183" s="4"/>
      <c r="CI183" s="4">
        <v>14.25</v>
      </c>
      <c r="CJ183" s="4"/>
      <c r="CK183" s="4">
        <v>560.5</v>
      </c>
      <c r="CL183" s="4">
        <v>559.5</v>
      </c>
      <c r="CM183" s="4" t="s">
        <v>181</v>
      </c>
      <c r="CN183" s="4" t="s">
        <v>157</v>
      </c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 t="s">
        <v>181</v>
      </c>
      <c r="DL183" s="4"/>
      <c r="DM183" s="4"/>
      <c r="DN183" s="4"/>
      <c r="DO183" s="4"/>
      <c r="DP183" s="4"/>
      <c r="DQ183" s="4"/>
      <c r="DR183" s="4"/>
      <c r="DS183" s="4" t="s">
        <v>317</v>
      </c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 t="s">
        <v>181</v>
      </c>
      <c r="ES183" s="4" t="s">
        <v>181</v>
      </c>
      <c r="ET183" s="3">
        <f t="shared" si="52"/>
        <v>0</v>
      </c>
      <c r="EU183" s="4" t="s">
        <v>181</v>
      </c>
      <c r="EV183" s="4"/>
      <c r="EW183" s="4"/>
      <c r="EX183" s="4" t="s">
        <v>181</v>
      </c>
      <c r="EY183" s="4" t="s">
        <v>181</v>
      </c>
      <c r="EZ183" s="4"/>
      <c r="FA183" s="4"/>
      <c r="FB183" s="4"/>
      <c r="FC183" s="4"/>
      <c r="FD183" s="4"/>
      <c r="FE183" s="4"/>
      <c r="FF183" s="4"/>
      <c r="FG183" s="4"/>
      <c r="FH183" s="4"/>
      <c r="FI183" s="4">
        <v>1.5774999999999999</v>
      </c>
      <c r="FJ183" s="4">
        <v>6.5724999999999998</v>
      </c>
      <c r="FK183" s="4">
        <v>64.444999999999993</v>
      </c>
    </row>
    <row r="184" spans="1:167" x14ac:dyDescent="0.25">
      <c r="A184" s="13">
        <v>52145</v>
      </c>
      <c r="B184" s="13" t="s">
        <v>339</v>
      </c>
      <c r="C184" s="4" t="s">
        <v>337</v>
      </c>
      <c r="D184" s="4" t="s">
        <v>326</v>
      </c>
      <c r="E184" s="1" t="s">
        <v>841</v>
      </c>
      <c r="F184" s="1"/>
      <c r="G184" s="1"/>
      <c r="H184" s="1" t="s">
        <v>825</v>
      </c>
      <c r="I184" s="1" t="s">
        <v>826</v>
      </c>
      <c r="J184" s="9" t="s">
        <v>878</v>
      </c>
      <c r="K184" s="9" t="s">
        <v>879</v>
      </c>
      <c r="L184" s="10">
        <v>452811.88</v>
      </c>
      <c r="M184" s="10">
        <v>5072904.71</v>
      </c>
      <c r="N184" s="15" t="s">
        <v>831</v>
      </c>
      <c r="O184" s="15"/>
      <c r="P184" s="4">
        <v>421.35</v>
      </c>
      <c r="Q184" s="4" t="s">
        <v>215</v>
      </c>
      <c r="R184" s="3">
        <v>786.75</v>
      </c>
      <c r="S184" s="4"/>
      <c r="T184" s="4">
        <v>1.2175</v>
      </c>
      <c r="U184" s="4">
        <v>7.05</v>
      </c>
      <c r="V184" s="4">
        <v>207.25</v>
      </c>
      <c r="W184" s="4"/>
      <c r="X184" s="4">
        <v>13.574999999999999</v>
      </c>
      <c r="Y184" s="4">
        <v>411.65</v>
      </c>
      <c r="Z184" s="4">
        <f t="shared" si="63"/>
        <v>0.02</v>
      </c>
      <c r="AA184" s="3">
        <f t="shared" si="50"/>
        <v>2.5714000000000001E-2</v>
      </c>
      <c r="AB184" s="4">
        <v>3.7749999999999999</v>
      </c>
      <c r="AC184" s="4">
        <v>3.7749999999999999</v>
      </c>
      <c r="AD184" s="3">
        <f t="shared" si="51"/>
        <v>16.717965</v>
      </c>
      <c r="AE184" s="4">
        <f t="shared" si="64"/>
        <v>5.0000000000000001E-3</v>
      </c>
      <c r="AF184" s="3">
        <f t="shared" si="45"/>
        <v>1.6428499999999999E-2</v>
      </c>
      <c r="AG184" s="4">
        <v>0.57499999999999996</v>
      </c>
      <c r="AH184" s="3">
        <f t="shared" si="65"/>
        <v>1.4999999999999999E-2</v>
      </c>
      <c r="AI184" s="4"/>
      <c r="AJ184" s="4">
        <v>4.3499999999999996</v>
      </c>
      <c r="AK184" s="3" t="s">
        <v>224</v>
      </c>
      <c r="AL184" s="4">
        <v>1.8525</v>
      </c>
      <c r="AM184" s="4"/>
      <c r="AN184" s="4"/>
      <c r="AO184" s="4"/>
      <c r="AP184" s="4">
        <v>514.07500000000005</v>
      </c>
      <c r="AQ184" s="4">
        <v>150</v>
      </c>
      <c r="AR184" s="4">
        <v>4.0250000000000004</v>
      </c>
      <c r="AS184" s="3">
        <v>25.5</v>
      </c>
      <c r="AT184" s="4">
        <v>31.75</v>
      </c>
      <c r="AU184" s="4">
        <v>23.25</v>
      </c>
      <c r="AV184" s="4"/>
      <c r="AW184" s="3">
        <v>46</v>
      </c>
      <c r="AX184" s="4"/>
      <c r="AY184" s="4"/>
      <c r="AZ184" s="4"/>
      <c r="BA184" s="3">
        <f t="shared" si="66"/>
        <v>0.25</v>
      </c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3">
        <f>0.5*0.2</f>
        <v>0.1</v>
      </c>
      <c r="BM184" s="4"/>
      <c r="BN184" s="4"/>
      <c r="BO184" s="4"/>
      <c r="BP184" s="4"/>
      <c r="BQ184" s="4"/>
      <c r="BR184" s="4"/>
      <c r="BS184" s="4"/>
      <c r="BT184" s="3">
        <f>0.5*2</f>
        <v>1</v>
      </c>
      <c r="BU184" s="4"/>
      <c r="BV184" s="4"/>
      <c r="BW184" s="4"/>
      <c r="BX184" s="4"/>
      <c r="BY184" s="4"/>
      <c r="BZ184" s="4"/>
      <c r="CA184" s="4"/>
      <c r="CB184" s="3">
        <f t="shared" si="67"/>
        <v>0.05</v>
      </c>
      <c r="CC184" s="4"/>
      <c r="CD184" s="4">
        <v>571</v>
      </c>
      <c r="CE184" s="4">
        <v>638.5</v>
      </c>
      <c r="CF184" s="4">
        <v>0</v>
      </c>
      <c r="CG184" s="4">
        <v>8.5</v>
      </c>
      <c r="CH184" s="4"/>
      <c r="CI184" s="4">
        <v>0</v>
      </c>
      <c r="CJ184" s="4"/>
      <c r="CK184" s="4">
        <v>477.25</v>
      </c>
      <c r="CL184" s="4">
        <v>627.75</v>
      </c>
      <c r="CM184" s="4" t="s">
        <v>181</v>
      </c>
      <c r="CN184" s="4" t="s">
        <v>157</v>
      </c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 t="s">
        <v>181</v>
      </c>
      <c r="DL184" s="4"/>
      <c r="DM184" s="4"/>
      <c r="DN184" s="4"/>
      <c r="DO184" s="4"/>
      <c r="DP184" s="4"/>
      <c r="DQ184" s="4"/>
      <c r="DR184" s="4"/>
      <c r="DS184" s="4" t="s">
        <v>317</v>
      </c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 t="s">
        <v>181</v>
      </c>
      <c r="ES184" s="4" t="s">
        <v>181</v>
      </c>
      <c r="ET184" s="3">
        <f t="shared" si="52"/>
        <v>0</v>
      </c>
      <c r="EU184" s="4" t="s">
        <v>181</v>
      </c>
      <c r="EV184" s="4"/>
      <c r="EW184" s="4"/>
      <c r="EX184" s="4" t="s">
        <v>181</v>
      </c>
      <c r="EY184" s="4" t="s">
        <v>181</v>
      </c>
      <c r="EZ184" s="4"/>
      <c r="FA184" s="4"/>
      <c r="FB184" s="4"/>
      <c r="FC184" s="4"/>
      <c r="FD184" s="4"/>
      <c r="FE184" s="4"/>
      <c r="FF184" s="4"/>
      <c r="FG184" s="4"/>
      <c r="FH184" s="4"/>
      <c r="FI184" s="4">
        <v>0.85</v>
      </c>
      <c r="FJ184" s="4">
        <v>5.7675000000000001</v>
      </c>
      <c r="FK184" s="4">
        <v>55.522500000000001</v>
      </c>
    </row>
    <row r="185" spans="1:167" x14ac:dyDescent="0.25">
      <c r="A185" s="13">
        <v>52201</v>
      </c>
      <c r="B185" s="13" t="s">
        <v>340</v>
      </c>
      <c r="C185" s="4" t="s">
        <v>341</v>
      </c>
      <c r="D185" s="4" t="s">
        <v>326</v>
      </c>
      <c r="E185" s="1" t="s">
        <v>841</v>
      </c>
      <c r="F185" s="1"/>
      <c r="G185" s="1"/>
      <c r="H185" s="1" t="s">
        <v>825</v>
      </c>
      <c r="I185" s="1" t="s">
        <v>826</v>
      </c>
      <c r="J185" s="9" t="s">
        <v>878</v>
      </c>
      <c r="K185" s="9" t="s">
        <v>879</v>
      </c>
      <c r="L185" s="10">
        <v>469646.47</v>
      </c>
      <c r="M185" s="10">
        <v>5073213.16</v>
      </c>
      <c r="N185" s="15" t="s">
        <v>831</v>
      </c>
      <c r="O185" s="15" t="s">
        <v>831</v>
      </c>
      <c r="P185" s="4">
        <v>293.33333299999998</v>
      </c>
      <c r="Q185" s="4" t="s">
        <v>342</v>
      </c>
      <c r="R185" s="3">
        <v>668.16666699999996</v>
      </c>
      <c r="S185" s="4"/>
      <c r="T185" s="4">
        <v>10.73</v>
      </c>
      <c r="U185" s="4">
        <v>7.45</v>
      </c>
      <c r="V185" s="4">
        <v>146.5</v>
      </c>
      <c r="W185" s="4"/>
      <c r="X185" s="4">
        <v>13.45</v>
      </c>
      <c r="Y185" s="4">
        <v>338.66666700000002</v>
      </c>
      <c r="Z185" s="4">
        <v>0.02</v>
      </c>
      <c r="AA185" s="3">
        <f t="shared" si="50"/>
        <v>2.5714000000000001E-2</v>
      </c>
      <c r="AB185" s="4">
        <v>0.70166700000000004</v>
      </c>
      <c r="AC185" s="4">
        <v>0.68333299999999997</v>
      </c>
      <c r="AD185" s="3">
        <f t="shared" si="51"/>
        <v>3.0262085238000003</v>
      </c>
      <c r="AE185" s="4">
        <f t="shared" ref="AE185:AE214" si="68">0.5*0.02</f>
        <v>0.01</v>
      </c>
      <c r="AF185" s="3">
        <f t="shared" si="45"/>
        <v>3.2856999999999997E-2</v>
      </c>
      <c r="AG185" s="4">
        <v>0.16333300000000001</v>
      </c>
      <c r="AH185" s="3">
        <v>3.2042000000000001E-2</v>
      </c>
      <c r="AI185" s="4"/>
      <c r="AJ185" s="4">
        <v>0.85</v>
      </c>
      <c r="AK185" s="3">
        <v>7.0000000000000007E-2</v>
      </c>
      <c r="AL185" s="4" t="s">
        <v>343</v>
      </c>
      <c r="AM185" s="4"/>
      <c r="AN185" s="4" t="s">
        <v>155</v>
      </c>
      <c r="AO185" s="4" t="s">
        <v>159</v>
      </c>
      <c r="AP185" s="4">
        <v>345.5</v>
      </c>
      <c r="AQ185" s="4">
        <v>110.27500000000001</v>
      </c>
      <c r="AR185" s="4">
        <v>1.0447500000000001</v>
      </c>
      <c r="AS185" s="3">
        <v>13.5</v>
      </c>
      <c r="AT185" s="4">
        <v>21.375</v>
      </c>
      <c r="AU185" s="4">
        <v>8.6455000000000002</v>
      </c>
      <c r="AV185" s="4"/>
      <c r="AW185" s="3">
        <v>33.5</v>
      </c>
      <c r="AX185" s="4"/>
      <c r="AY185" s="4"/>
      <c r="AZ185" s="4"/>
      <c r="BA185" s="3">
        <v>0.37524999999999997</v>
      </c>
      <c r="BB185" s="4"/>
      <c r="BC185" s="4">
        <v>0.55925000000000002</v>
      </c>
      <c r="BD185" s="4"/>
      <c r="BE185" s="4"/>
      <c r="BF185" s="4"/>
      <c r="BG185" s="4"/>
      <c r="BH185" s="4"/>
      <c r="BI185" s="4"/>
      <c r="BJ185" s="4">
        <v>28.957249999999998</v>
      </c>
      <c r="BK185" s="4"/>
      <c r="BL185" s="3">
        <v>2.5874999999999999E-2</v>
      </c>
      <c r="BM185" s="4"/>
      <c r="BN185" s="4">
        <v>0.30875000000000002</v>
      </c>
      <c r="BO185" s="4"/>
      <c r="BP185" s="4">
        <v>59.856999999999999</v>
      </c>
      <c r="BQ185" s="4"/>
      <c r="BR185" s="4">
        <v>0.18387500000000001</v>
      </c>
      <c r="BS185" s="4"/>
      <c r="BT185" s="3">
        <v>0.57550000000000001</v>
      </c>
      <c r="BU185" s="4"/>
      <c r="BV185" s="4"/>
      <c r="BW185" s="4"/>
      <c r="BX185" s="4"/>
      <c r="BY185" s="4"/>
      <c r="BZ185" s="4">
        <v>261.625</v>
      </c>
      <c r="CA185" s="4"/>
      <c r="CB185" s="3">
        <f>0.5*0.02</f>
        <v>0.01</v>
      </c>
      <c r="CC185" s="4"/>
      <c r="CD185" s="12">
        <v>3135</v>
      </c>
      <c r="CE185" s="12">
        <v>1415</v>
      </c>
      <c r="CF185" s="4">
        <v>78.75</v>
      </c>
      <c r="CG185" s="4">
        <v>148.75</v>
      </c>
      <c r="CH185" s="4"/>
      <c r="CI185" s="4">
        <v>11.25</v>
      </c>
      <c r="CJ185" s="4"/>
      <c r="CK185" s="11">
        <v>14976.25</v>
      </c>
      <c r="CL185" s="12">
        <v>4695</v>
      </c>
      <c r="CM185" s="4" t="s">
        <v>175</v>
      </c>
      <c r="CN185" s="4" t="s">
        <v>317</v>
      </c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 t="s">
        <v>344</v>
      </c>
      <c r="DL185" s="4"/>
      <c r="DM185" s="4"/>
      <c r="DN185" s="4"/>
      <c r="DO185" s="4"/>
      <c r="DP185" s="4"/>
      <c r="DQ185" s="4"/>
      <c r="DR185" s="4"/>
      <c r="DS185" s="4" t="s">
        <v>315</v>
      </c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>
        <v>0.30499999999999999</v>
      </c>
      <c r="ES185" s="4">
        <v>0.47249999999999998</v>
      </c>
      <c r="ET185" s="3">
        <f t="shared" si="52"/>
        <v>0.77749999999999997</v>
      </c>
      <c r="EU185" s="4" t="s">
        <v>345</v>
      </c>
      <c r="EV185" s="4"/>
      <c r="EW185" s="4"/>
      <c r="EX185" s="4"/>
      <c r="EY185" s="4" t="s">
        <v>346</v>
      </c>
      <c r="EZ185" s="4"/>
      <c r="FA185" s="4"/>
      <c r="FB185" s="4"/>
      <c r="FC185" s="4"/>
      <c r="FD185" s="4"/>
      <c r="FE185" s="4"/>
      <c r="FF185" s="4"/>
      <c r="FG185" s="4"/>
      <c r="FH185" s="4"/>
      <c r="FI185" s="4">
        <v>0.72499999999999998</v>
      </c>
      <c r="FJ185" s="4">
        <v>4.7416669999999996</v>
      </c>
      <c r="FK185" s="4">
        <v>45.481667000000002</v>
      </c>
    </row>
    <row r="186" spans="1:167" x14ac:dyDescent="0.25">
      <c r="A186" s="13">
        <v>52202</v>
      </c>
      <c r="B186" s="13" t="s">
        <v>347</v>
      </c>
      <c r="C186" s="4" t="s">
        <v>341</v>
      </c>
      <c r="D186" s="4" t="s">
        <v>326</v>
      </c>
      <c r="E186" s="1" t="s">
        <v>841</v>
      </c>
      <c r="F186" s="1"/>
      <c r="G186" s="1" t="s">
        <v>831</v>
      </c>
      <c r="H186" s="1" t="s">
        <v>825</v>
      </c>
      <c r="I186" s="1" t="s">
        <v>826</v>
      </c>
      <c r="J186" s="9" t="s">
        <v>878</v>
      </c>
      <c r="K186" s="9" t="s">
        <v>879</v>
      </c>
      <c r="L186" s="10">
        <v>469646.87</v>
      </c>
      <c r="M186" s="10">
        <v>5073213.5599999996</v>
      </c>
      <c r="N186" s="15" t="s">
        <v>831</v>
      </c>
      <c r="O186" s="15" t="s">
        <v>831</v>
      </c>
      <c r="P186" s="4">
        <v>282.83333299999998</v>
      </c>
      <c r="Q186" s="4" t="s">
        <v>342</v>
      </c>
      <c r="R186" s="3">
        <v>652.5</v>
      </c>
      <c r="S186" s="4"/>
      <c r="T186" s="4">
        <v>6.4033329999999999</v>
      </c>
      <c r="U186" s="4">
        <v>7.483333</v>
      </c>
      <c r="V186" s="4">
        <v>163.66666699999999</v>
      </c>
      <c r="W186" s="4"/>
      <c r="X186" s="4">
        <v>13.733333</v>
      </c>
      <c r="Y186" s="4">
        <v>343.83333299999998</v>
      </c>
      <c r="Z186" s="4">
        <f>0.5*0.005</f>
        <v>2.5000000000000001E-3</v>
      </c>
      <c r="AA186" s="3">
        <f t="shared" si="50"/>
        <v>3.2142500000000001E-3</v>
      </c>
      <c r="AB186" s="4">
        <v>0.89</v>
      </c>
      <c r="AC186" s="4">
        <v>0.88333300000000003</v>
      </c>
      <c r="AD186" s="3">
        <f t="shared" si="51"/>
        <v>3.9119285238000003</v>
      </c>
      <c r="AE186" s="4">
        <f t="shared" si="68"/>
        <v>0.01</v>
      </c>
      <c r="AF186" s="3">
        <f t="shared" ref="AF186:AF249" si="69">AE186*3.2857</f>
        <v>3.2856999999999997E-2</v>
      </c>
      <c r="AG186" s="4">
        <v>0.37666699999999997</v>
      </c>
      <c r="AH186" s="3">
        <v>2.3708E-2</v>
      </c>
      <c r="AI186" s="4"/>
      <c r="AJ186" s="4">
        <v>1.266667</v>
      </c>
      <c r="AK186" s="3">
        <v>4.9083000000000002E-2</v>
      </c>
      <c r="AL186" s="4">
        <v>0.44666699999999998</v>
      </c>
      <c r="AM186" s="4"/>
      <c r="AN186" s="4" t="s">
        <v>155</v>
      </c>
      <c r="AO186" s="4" t="s">
        <v>159</v>
      </c>
      <c r="AP186" s="4">
        <v>335.5</v>
      </c>
      <c r="AQ186" s="4">
        <v>109.05</v>
      </c>
      <c r="AR186" s="4">
        <v>1.1937500000000001</v>
      </c>
      <c r="AS186" s="3">
        <v>18.25</v>
      </c>
      <c r="AT186" s="4">
        <v>19.102499999999999</v>
      </c>
      <c r="AU186" s="4">
        <v>9.3897499999999994</v>
      </c>
      <c r="AV186" s="4"/>
      <c r="AW186" s="3">
        <v>41.5</v>
      </c>
      <c r="AX186" s="4"/>
      <c r="AY186" s="4"/>
      <c r="AZ186" s="4"/>
      <c r="BA186" s="3">
        <v>0.38250000000000001</v>
      </c>
      <c r="BB186" s="4"/>
      <c r="BC186" s="4">
        <v>1.216</v>
      </c>
      <c r="BD186" s="4"/>
      <c r="BE186" s="4"/>
      <c r="BF186" s="4"/>
      <c r="BG186" s="4"/>
      <c r="BH186" s="4"/>
      <c r="BI186" s="4"/>
      <c r="BJ186" s="4">
        <v>14.273</v>
      </c>
      <c r="BK186" s="4"/>
      <c r="BL186" s="3">
        <v>1.6125E-2</v>
      </c>
      <c r="BM186" s="4"/>
      <c r="BN186" s="4">
        <v>7.9169999999999998</v>
      </c>
      <c r="BO186" s="4"/>
      <c r="BP186" s="4">
        <v>4.1844999999999999</v>
      </c>
      <c r="BQ186" s="4"/>
      <c r="BR186" s="4">
        <v>0.35949999999999999</v>
      </c>
      <c r="BS186" s="4"/>
      <c r="BT186" s="3">
        <v>0.19712499999999999</v>
      </c>
      <c r="BU186" s="4"/>
      <c r="BV186" s="4"/>
      <c r="BW186" s="4"/>
      <c r="BX186" s="4"/>
      <c r="BY186" s="4"/>
      <c r="BZ186" s="4">
        <v>19.75</v>
      </c>
      <c r="CA186" s="4"/>
      <c r="CB186" s="3">
        <v>3.4250000000000003E-2</v>
      </c>
      <c r="CC186" s="4"/>
      <c r="CD186" s="11">
        <v>5212.5</v>
      </c>
      <c r="CE186" s="11">
        <v>2367.5</v>
      </c>
      <c r="CF186" s="4">
        <v>33.75</v>
      </c>
      <c r="CG186" s="4">
        <v>18.75</v>
      </c>
      <c r="CH186" s="4"/>
      <c r="CI186" s="4" t="s">
        <v>169</v>
      </c>
      <c r="CJ186" s="4"/>
      <c r="CK186" s="11">
        <v>9188.75</v>
      </c>
      <c r="CL186" s="12">
        <v>5550</v>
      </c>
      <c r="CM186" s="4">
        <v>0.34</v>
      </c>
      <c r="CN186" s="4" t="s">
        <v>317</v>
      </c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>
        <v>0.20374999999999999</v>
      </c>
      <c r="DL186" s="4"/>
      <c r="DM186" s="4"/>
      <c r="DN186" s="4"/>
      <c r="DO186" s="4"/>
      <c r="DP186" s="4"/>
      <c r="DQ186" s="4"/>
      <c r="DR186" s="4"/>
      <c r="DS186" s="4" t="s">
        <v>315</v>
      </c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>
        <v>0.46250000000000002</v>
      </c>
      <c r="ES186" s="4">
        <v>0.63500000000000001</v>
      </c>
      <c r="ET186" s="3">
        <f t="shared" si="52"/>
        <v>1.0975000000000001</v>
      </c>
      <c r="EU186" s="4">
        <v>7.7499999999999999E-2</v>
      </c>
      <c r="EV186" s="4"/>
      <c r="EW186" s="4"/>
      <c r="EX186" s="4"/>
      <c r="EY186" s="4" t="s">
        <v>346</v>
      </c>
      <c r="EZ186" s="4"/>
      <c r="FA186" s="4"/>
      <c r="FB186" s="4"/>
      <c r="FC186" s="4"/>
      <c r="FD186" s="4"/>
      <c r="FE186" s="4"/>
      <c r="FF186" s="4"/>
      <c r="FG186" s="4"/>
      <c r="FH186" s="4"/>
      <c r="FI186" s="4">
        <v>0.97</v>
      </c>
      <c r="FJ186" s="4">
        <v>4.2383329999999999</v>
      </c>
      <c r="FK186" s="4">
        <v>40.936667</v>
      </c>
    </row>
    <row r="187" spans="1:167" x14ac:dyDescent="0.25">
      <c r="A187" s="13">
        <v>52203</v>
      </c>
      <c r="B187" s="13" t="s">
        <v>348</v>
      </c>
      <c r="C187" s="4" t="s">
        <v>341</v>
      </c>
      <c r="D187" s="4" t="s">
        <v>326</v>
      </c>
      <c r="E187" s="1" t="s">
        <v>841</v>
      </c>
      <c r="F187" s="1"/>
      <c r="G187" s="1"/>
      <c r="H187" s="1" t="s">
        <v>825</v>
      </c>
      <c r="I187" s="1" t="s">
        <v>826</v>
      </c>
      <c r="J187" s="9" t="s">
        <v>878</v>
      </c>
      <c r="K187" s="9" t="s">
        <v>879</v>
      </c>
      <c r="L187" s="10">
        <v>469344.11</v>
      </c>
      <c r="M187" s="10">
        <v>5073249.87</v>
      </c>
      <c r="N187" s="15" t="s">
        <v>831</v>
      </c>
      <c r="O187" s="15" t="s">
        <v>831</v>
      </c>
      <c r="P187" s="4">
        <v>303.16666700000002</v>
      </c>
      <c r="Q187" s="4" t="s">
        <v>342</v>
      </c>
      <c r="R187" s="3">
        <v>622.83333300000004</v>
      </c>
      <c r="S187" s="4"/>
      <c r="T187" s="4">
        <v>13.103332999999999</v>
      </c>
      <c r="U187" s="4">
        <v>7.3833330000000004</v>
      </c>
      <c r="V187" s="4">
        <v>185.16666699999999</v>
      </c>
      <c r="W187" s="4"/>
      <c r="X187" s="4">
        <v>12.9</v>
      </c>
      <c r="Y187" s="4">
        <v>324</v>
      </c>
      <c r="Z187" s="4">
        <f>0.5*0.005</f>
        <v>2.5000000000000001E-3</v>
      </c>
      <c r="AA187" s="3">
        <f t="shared" si="50"/>
        <v>3.2142500000000001E-3</v>
      </c>
      <c r="AB187" s="4">
        <v>0.55000000000000004</v>
      </c>
      <c r="AC187" s="4">
        <v>0.55000000000000004</v>
      </c>
      <c r="AD187" s="3">
        <f t="shared" si="51"/>
        <v>2.4357300000000004</v>
      </c>
      <c r="AE187" s="4">
        <f t="shared" si="68"/>
        <v>0.01</v>
      </c>
      <c r="AF187" s="3">
        <f t="shared" si="69"/>
        <v>3.2856999999999997E-2</v>
      </c>
      <c r="AG187" s="4">
        <v>0.13333300000000001</v>
      </c>
      <c r="AH187" s="3">
        <v>3.0374999999999999E-2</v>
      </c>
      <c r="AI187" s="4"/>
      <c r="AJ187" s="4">
        <v>0.68333299999999997</v>
      </c>
      <c r="AK187" s="3">
        <v>0.10166699999999999</v>
      </c>
      <c r="AL187" s="4">
        <v>0.28000000000000003</v>
      </c>
      <c r="AM187" s="4"/>
      <c r="AN187" s="4" t="s">
        <v>155</v>
      </c>
      <c r="AO187" s="4" t="s">
        <v>159</v>
      </c>
      <c r="AP187" s="4">
        <v>356.75</v>
      </c>
      <c r="AQ187" s="4">
        <v>104.3925</v>
      </c>
      <c r="AR187" s="4">
        <v>1.13625</v>
      </c>
      <c r="AS187" s="3">
        <v>9.5500000000000007</v>
      </c>
      <c r="AT187" s="4">
        <v>19.767499999999998</v>
      </c>
      <c r="AU187" s="4">
        <v>10.236000000000001</v>
      </c>
      <c r="AV187" s="4"/>
      <c r="AW187" s="3">
        <v>10.95</v>
      </c>
      <c r="AX187" s="4"/>
      <c r="AY187" s="4"/>
      <c r="AZ187" s="4"/>
      <c r="BA187" s="3">
        <v>4.0881670000000003</v>
      </c>
      <c r="BB187" s="4"/>
      <c r="BC187" s="4">
        <v>0.51824999999999999</v>
      </c>
      <c r="BD187" s="4"/>
      <c r="BE187" s="4"/>
      <c r="BF187" s="4"/>
      <c r="BG187" s="4"/>
      <c r="BH187" s="4"/>
      <c r="BI187" s="4"/>
      <c r="BJ187" s="4">
        <v>28.2455</v>
      </c>
      <c r="BK187" s="4"/>
      <c r="BL187" s="3">
        <v>5.7499999999999999E-3</v>
      </c>
      <c r="BM187" s="4"/>
      <c r="BN187" s="4">
        <v>0.31874999999999998</v>
      </c>
      <c r="BO187" s="4"/>
      <c r="BP187" s="4">
        <v>12.32175</v>
      </c>
      <c r="BQ187" s="4"/>
      <c r="BR187" s="4">
        <v>7.9625000000000001E-2</v>
      </c>
      <c r="BS187" s="4"/>
      <c r="BT187" s="3">
        <v>4.641</v>
      </c>
      <c r="BU187" s="4"/>
      <c r="BV187" s="4"/>
      <c r="BW187" s="4"/>
      <c r="BX187" s="4"/>
      <c r="BY187" s="4"/>
      <c r="BZ187" s="4">
        <v>54</v>
      </c>
      <c r="CA187" s="4"/>
      <c r="CB187" s="3">
        <v>2.0750000000000001E-2</v>
      </c>
      <c r="CC187" s="4"/>
      <c r="CD187" s="12">
        <v>6800</v>
      </c>
      <c r="CE187" s="11">
        <v>3042.5</v>
      </c>
      <c r="CF187" s="4">
        <v>56.25</v>
      </c>
      <c r="CG187" s="4">
        <v>18</v>
      </c>
      <c r="CH187" s="4"/>
      <c r="CI187" s="4">
        <v>18.5</v>
      </c>
      <c r="CJ187" s="4"/>
      <c r="CK187" s="12">
        <v>4040</v>
      </c>
      <c r="CL187" s="11">
        <v>5971.6666670000004</v>
      </c>
      <c r="CM187" s="4" t="s">
        <v>175</v>
      </c>
      <c r="CN187" s="4" t="s">
        <v>317</v>
      </c>
      <c r="CO187" s="4"/>
      <c r="CP187" s="4"/>
      <c r="CQ187" s="4"/>
      <c r="CR187" s="4"/>
      <c r="CS187" s="4"/>
      <c r="CT187" s="4"/>
      <c r="CU187" s="4"/>
      <c r="CV187" s="4"/>
      <c r="CW187" s="3" t="s">
        <v>180</v>
      </c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 t="s">
        <v>344</v>
      </c>
      <c r="DL187" s="4"/>
      <c r="DM187" s="4"/>
      <c r="DN187" s="4"/>
      <c r="DO187" s="4"/>
      <c r="DP187" s="4"/>
      <c r="DQ187" s="4"/>
      <c r="DR187" s="4"/>
      <c r="DS187" s="4" t="s">
        <v>315</v>
      </c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3" t="s">
        <v>180</v>
      </c>
      <c r="EO187" s="4"/>
      <c r="EP187" s="4"/>
      <c r="EQ187" s="3" t="s">
        <v>180</v>
      </c>
      <c r="ER187" s="4" t="s">
        <v>315</v>
      </c>
      <c r="ES187" s="4" t="s">
        <v>170</v>
      </c>
      <c r="ET187" s="3">
        <f t="shared" si="52"/>
        <v>0</v>
      </c>
      <c r="EU187" s="4" t="s">
        <v>345</v>
      </c>
      <c r="EV187" s="4"/>
      <c r="EW187" s="4"/>
      <c r="EX187" s="4"/>
      <c r="EY187" s="4" t="s">
        <v>346</v>
      </c>
      <c r="EZ187" s="4"/>
      <c r="FA187" s="4"/>
      <c r="FB187" s="4"/>
      <c r="FC187" s="4"/>
      <c r="FD187" s="4"/>
      <c r="FE187" s="4"/>
      <c r="FF187" s="4"/>
      <c r="FG187" s="4"/>
      <c r="FH187" s="4"/>
      <c r="FI187" s="4">
        <v>1.236667</v>
      </c>
      <c r="FJ187" s="4">
        <v>3.951667</v>
      </c>
      <c r="FK187" s="4">
        <v>37.496667000000002</v>
      </c>
    </row>
    <row r="188" spans="1:167" x14ac:dyDescent="0.25">
      <c r="A188" s="13">
        <v>52204</v>
      </c>
      <c r="B188" s="13" t="s">
        <v>349</v>
      </c>
      <c r="C188" s="4" t="s">
        <v>341</v>
      </c>
      <c r="D188" s="4" t="s">
        <v>326</v>
      </c>
      <c r="E188" s="1" t="s">
        <v>841</v>
      </c>
      <c r="F188" s="1"/>
      <c r="G188" s="1"/>
      <c r="H188" s="1" t="s">
        <v>825</v>
      </c>
      <c r="I188" s="1" t="s">
        <v>826</v>
      </c>
      <c r="J188" s="9" t="s">
        <v>878</v>
      </c>
      <c r="K188" s="9" t="s">
        <v>879</v>
      </c>
      <c r="L188" s="10">
        <v>469344.11</v>
      </c>
      <c r="M188" s="10">
        <v>5073249.87</v>
      </c>
      <c r="N188" s="15" t="s">
        <v>831</v>
      </c>
      <c r="O188" s="15"/>
      <c r="P188" s="4">
        <v>294.75</v>
      </c>
      <c r="Q188" s="4">
        <v>12.375</v>
      </c>
      <c r="R188" s="3">
        <v>584.25</v>
      </c>
      <c r="S188" s="4"/>
      <c r="T188" s="4">
        <v>314.57499999999999</v>
      </c>
      <c r="U188" s="4">
        <v>7.2</v>
      </c>
      <c r="V188" s="4">
        <v>174</v>
      </c>
      <c r="W188" s="4"/>
      <c r="X188" s="4">
        <v>12.65</v>
      </c>
      <c r="Y188" s="4">
        <v>325.5</v>
      </c>
      <c r="Z188" s="4">
        <v>8.7500000000000008E-3</v>
      </c>
      <c r="AA188" s="3">
        <f t="shared" si="50"/>
        <v>1.1249875000000001E-2</v>
      </c>
      <c r="AB188" s="4">
        <v>0.91249999999999998</v>
      </c>
      <c r="AC188" s="4">
        <v>0.9</v>
      </c>
      <c r="AD188" s="3">
        <f t="shared" si="51"/>
        <v>3.9857400000000003</v>
      </c>
      <c r="AE188" s="4">
        <f t="shared" si="68"/>
        <v>0.01</v>
      </c>
      <c r="AF188" s="3">
        <f t="shared" si="69"/>
        <v>3.2856999999999997E-2</v>
      </c>
      <c r="AG188" s="4">
        <v>1.2875000000000001</v>
      </c>
      <c r="AH188" s="3">
        <v>6.25E-2</v>
      </c>
      <c r="AI188" s="4"/>
      <c r="AJ188" s="4">
        <v>2.2000000000000002</v>
      </c>
      <c r="AK188" s="2">
        <v>2.4849999999999999</v>
      </c>
      <c r="AL188" s="4">
        <v>4.8499999999999996</v>
      </c>
      <c r="AM188" s="4"/>
      <c r="AN188" s="4"/>
      <c r="AO188" s="4"/>
      <c r="AP188" s="4">
        <v>359.75</v>
      </c>
      <c r="AQ188" s="4">
        <v>112.355</v>
      </c>
      <c r="AR188" s="4">
        <v>0.64949999999999997</v>
      </c>
      <c r="AS188" s="3" t="s">
        <v>215</v>
      </c>
      <c r="AT188" s="4">
        <v>14.82</v>
      </c>
      <c r="AU188" s="4">
        <v>5.0677500000000002</v>
      </c>
      <c r="AV188" s="4"/>
      <c r="AW188" s="3">
        <v>10.324999999999999</v>
      </c>
      <c r="AX188" s="4"/>
      <c r="AY188" s="4"/>
      <c r="AZ188" s="4"/>
      <c r="BA188" s="3">
        <v>3.2992499999999998</v>
      </c>
      <c r="BB188" s="4"/>
      <c r="BC188" s="4">
        <v>2.6437499999999998</v>
      </c>
      <c r="BD188" s="4"/>
      <c r="BE188" s="4"/>
      <c r="BF188" s="4"/>
      <c r="BG188" s="4"/>
      <c r="BH188" s="4"/>
      <c r="BI188" s="4"/>
      <c r="BJ188" s="4">
        <v>71.629750000000001</v>
      </c>
      <c r="BK188" s="4"/>
      <c r="BL188" s="3">
        <v>0.12175</v>
      </c>
      <c r="BM188" s="4"/>
      <c r="BN188" s="4">
        <v>0.5655</v>
      </c>
      <c r="BO188" s="4"/>
      <c r="BP188" s="4">
        <v>46.225749999999998</v>
      </c>
      <c r="BQ188" s="4"/>
      <c r="BR188" s="4">
        <v>0.69525000000000003</v>
      </c>
      <c r="BS188" s="4"/>
      <c r="BT188" s="3">
        <v>1.78325</v>
      </c>
      <c r="BU188" s="4"/>
      <c r="BV188" s="4"/>
      <c r="BW188" s="4"/>
      <c r="BX188" s="4"/>
      <c r="BY188" s="4"/>
      <c r="BZ188" s="4">
        <v>590.5</v>
      </c>
      <c r="CA188" s="4"/>
      <c r="CB188" s="3">
        <f>0.5*0.02</f>
        <v>0.01</v>
      </c>
      <c r="CC188" s="4"/>
      <c r="CD188" s="12">
        <v>77475</v>
      </c>
      <c r="CE188" s="12">
        <v>20900</v>
      </c>
      <c r="CF188" s="4">
        <v>157.5</v>
      </c>
      <c r="CG188" s="4">
        <v>241.25</v>
      </c>
      <c r="CH188" s="4"/>
      <c r="CI188" s="4">
        <v>110.75</v>
      </c>
      <c r="CJ188" s="4"/>
      <c r="CK188" s="11">
        <v>59522.5</v>
      </c>
      <c r="CL188" s="12">
        <v>6790</v>
      </c>
      <c r="CM188" s="4" t="s">
        <v>175</v>
      </c>
      <c r="CN188" s="4" t="s">
        <v>317</v>
      </c>
      <c r="CO188" s="4"/>
      <c r="CP188" s="4"/>
      <c r="CQ188" s="4"/>
      <c r="CR188" s="4"/>
      <c r="CS188" s="4"/>
      <c r="CT188" s="4"/>
      <c r="CU188" s="4"/>
      <c r="CV188" s="3" t="s">
        <v>350</v>
      </c>
      <c r="CW188" s="3" t="s">
        <v>180</v>
      </c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3" t="s">
        <v>350</v>
      </c>
      <c r="DK188" s="4" t="s">
        <v>344</v>
      </c>
      <c r="DL188" s="4"/>
      <c r="DM188" s="4"/>
      <c r="DN188" s="3" t="s">
        <v>350</v>
      </c>
      <c r="DO188" s="4"/>
      <c r="DP188" s="4"/>
      <c r="DQ188" s="4"/>
      <c r="DR188" s="4"/>
      <c r="DS188" s="4" t="s">
        <v>315</v>
      </c>
      <c r="DT188" s="4"/>
      <c r="DU188" s="3" t="s">
        <v>350</v>
      </c>
      <c r="DV188" s="3">
        <v>1.4899999999999999E-4</v>
      </c>
      <c r="DW188" s="4"/>
      <c r="DX188" s="3" t="s">
        <v>350</v>
      </c>
      <c r="DY188" s="4"/>
      <c r="DZ188" s="4"/>
      <c r="EA188" s="4"/>
      <c r="EB188" s="4"/>
      <c r="EC188" s="4"/>
      <c r="ED188" s="4"/>
      <c r="EE188" s="3">
        <v>1.2400000000000001E-4</v>
      </c>
      <c r="EF188" s="4"/>
      <c r="EG188" s="4"/>
      <c r="EH188" s="4"/>
      <c r="EI188" s="4"/>
      <c r="EJ188" s="4"/>
      <c r="EK188" s="4"/>
      <c r="EL188" s="4"/>
      <c r="EM188" s="4"/>
      <c r="EN188" s="3" t="s">
        <v>180</v>
      </c>
      <c r="EO188" s="4"/>
      <c r="EP188" s="4"/>
      <c r="EQ188" s="3" t="s">
        <v>180</v>
      </c>
      <c r="ER188" s="4" t="s">
        <v>315</v>
      </c>
      <c r="ES188" s="4">
        <v>2.2499999999999999E-2</v>
      </c>
      <c r="ET188" s="3">
        <f t="shared" si="52"/>
        <v>2.2499999999999999E-2</v>
      </c>
      <c r="EU188" s="4" t="s">
        <v>345</v>
      </c>
      <c r="EV188" s="4"/>
      <c r="EW188" s="4"/>
      <c r="EX188" s="4"/>
      <c r="EY188" s="4" t="s">
        <v>346</v>
      </c>
      <c r="EZ188" s="4"/>
      <c r="FA188" s="4"/>
      <c r="FB188" s="4"/>
      <c r="FC188" s="4"/>
      <c r="FD188" s="4"/>
      <c r="FE188" s="4"/>
      <c r="FF188" s="4"/>
      <c r="FG188" s="4"/>
      <c r="FH188" s="4"/>
      <c r="FI188" s="4">
        <v>1.6924999999999999</v>
      </c>
      <c r="FJ188" s="4">
        <v>6.13</v>
      </c>
      <c r="FK188" s="4">
        <v>57.81</v>
      </c>
    </row>
    <row r="189" spans="1:167" x14ac:dyDescent="0.25">
      <c r="A189" s="13">
        <v>52206</v>
      </c>
      <c r="B189" s="13" t="s">
        <v>351</v>
      </c>
      <c r="C189" s="4" t="s">
        <v>341</v>
      </c>
      <c r="D189" s="4" t="s">
        <v>326</v>
      </c>
      <c r="E189" s="1" t="s">
        <v>841</v>
      </c>
      <c r="F189" s="1"/>
      <c r="G189" s="1"/>
      <c r="H189" s="1" t="s">
        <v>825</v>
      </c>
      <c r="I189" s="1" t="s">
        <v>826</v>
      </c>
      <c r="J189" s="9" t="s">
        <v>878</v>
      </c>
      <c r="K189" s="9" t="s">
        <v>879</v>
      </c>
      <c r="L189" s="10">
        <v>470134.57</v>
      </c>
      <c r="M189" s="10">
        <v>5073486</v>
      </c>
      <c r="N189" s="15" t="s">
        <v>831</v>
      </c>
      <c r="O189" s="15"/>
      <c r="P189" s="4">
        <v>366.75</v>
      </c>
      <c r="Q189" s="4">
        <v>4.625</v>
      </c>
      <c r="R189" s="3">
        <v>791.5</v>
      </c>
      <c r="S189" s="4"/>
      <c r="T189" s="4">
        <v>4.0525000000000002</v>
      </c>
      <c r="U189" s="4">
        <v>7.55</v>
      </c>
      <c r="V189" s="4">
        <v>126.25</v>
      </c>
      <c r="W189" s="4"/>
      <c r="X189" s="4">
        <v>13.55</v>
      </c>
      <c r="Y189" s="4">
        <v>407.75</v>
      </c>
      <c r="Z189" s="4">
        <v>3.3125000000000002E-2</v>
      </c>
      <c r="AA189" s="3">
        <f t="shared" si="50"/>
        <v>4.2588812500000003E-2</v>
      </c>
      <c r="AB189" s="4">
        <v>1.9824999999999999</v>
      </c>
      <c r="AC189" s="4">
        <v>1.95</v>
      </c>
      <c r="AD189" s="3">
        <f t="shared" si="51"/>
        <v>8.6357700000000008</v>
      </c>
      <c r="AE189" s="4">
        <f t="shared" si="68"/>
        <v>0.01</v>
      </c>
      <c r="AF189" s="3">
        <f t="shared" si="69"/>
        <v>3.2856999999999997E-2</v>
      </c>
      <c r="AG189" s="4">
        <v>0.5675</v>
      </c>
      <c r="AH189" s="2">
        <v>0.40250000000000002</v>
      </c>
      <c r="AI189" s="4"/>
      <c r="AJ189" s="4">
        <v>2.5499999999999998</v>
      </c>
      <c r="AK189" s="2">
        <v>0.45</v>
      </c>
      <c r="AL189" s="4">
        <v>1.5985</v>
      </c>
      <c r="AM189" s="4"/>
      <c r="AN189" s="4"/>
      <c r="AO189" s="4"/>
      <c r="AP189" s="4">
        <v>447.75</v>
      </c>
      <c r="AQ189" s="4">
        <v>141</v>
      </c>
      <c r="AR189" s="4">
        <v>3.95825</v>
      </c>
      <c r="AS189" s="3">
        <v>39.25</v>
      </c>
      <c r="AT189" s="4">
        <v>17.649999999999999</v>
      </c>
      <c r="AU189" s="4">
        <v>10.47275</v>
      </c>
      <c r="AV189" s="4"/>
      <c r="AW189" s="3">
        <v>22</v>
      </c>
      <c r="AX189" s="4"/>
      <c r="AY189" s="4"/>
      <c r="AZ189" s="4"/>
      <c r="BA189" s="3">
        <v>1.0807500000000001</v>
      </c>
      <c r="BB189" s="4"/>
      <c r="BC189" s="4">
        <v>5.5447499999999996</v>
      </c>
      <c r="BD189" s="4"/>
      <c r="BE189" s="4"/>
      <c r="BF189" s="4"/>
      <c r="BG189" s="4"/>
      <c r="BH189" s="4"/>
      <c r="BI189" s="4"/>
      <c r="BJ189" s="4">
        <v>22.515000000000001</v>
      </c>
      <c r="BK189" s="4"/>
      <c r="BL189" s="3">
        <v>4.9750000000000003E-2</v>
      </c>
      <c r="BM189" s="4"/>
      <c r="BN189" s="4">
        <v>0.40050000000000002</v>
      </c>
      <c r="BO189" s="4"/>
      <c r="BP189" s="4">
        <v>37.04325</v>
      </c>
      <c r="BQ189" s="4"/>
      <c r="BR189" s="4">
        <v>2.87975</v>
      </c>
      <c r="BS189" s="4"/>
      <c r="BT189" s="3">
        <v>2.0024999999999999</v>
      </c>
      <c r="BU189" s="4"/>
      <c r="BV189" s="4"/>
      <c r="BW189" s="4"/>
      <c r="BX189" s="4"/>
      <c r="BY189" s="4"/>
      <c r="BZ189" s="4">
        <v>27.75</v>
      </c>
      <c r="CA189" s="4"/>
      <c r="CB189" s="3">
        <f>0.5*0.02</f>
        <v>0.01</v>
      </c>
      <c r="CC189" s="4"/>
      <c r="CD189" s="12">
        <v>5900</v>
      </c>
      <c r="CE189" s="12">
        <v>2450</v>
      </c>
      <c r="CF189" s="4">
        <v>12.75</v>
      </c>
      <c r="CG189" s="4">
        <v>82.75</v>
      </c>
      <c r="CH189" s="4"/>
      <c r="CI189" s="4">
        <v>10.5</v>
      </c>
      <c r="CJ189" s="4"/>
      <c r="CK189" s="12">
        <v>56620</v>
      </c>
      <c r="CL189" s="12">
        <v>6415</v>
      </c>
      <c r="CM189" s="4">
        <v>5.3749999999999999E-2</v>
      </c>
      <c r="CN189" s="4" t="s">
        <v>317</v>
      </c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 t="s">
        <v>344</v>
      </c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 t="s">
        <v>315</v>
      </c>
      <c r="ES189" s="4" t="s">
        <v>170</v>
      </c>
      <c r="ET189" s="3">
        <f t="shared" si="52"/>
        <v>0</v>
      </c>
      <c r="EU189" s="4" t="s">
        <v>345</v>
      </c>
      <c r="EV189" s="4"/>
      <c r="EW189" s="4"/>
      <c r="EX189" s="4"/>
      <c r="EY189" s="4" t="s">
        <v>346</v>
      </c>
      <c r="EZ189" s="4"/>
      <c r="FA189" s="4"/>
      <c r="FB189" s="4"/>
      <c r="FC189" s="4"/>
      <c r="FD189" s="4"/>
      <c r="FE189" s="4"/>
      <c r="FF189" s="4"/>
      <c r="FG189" s="4"/>
      <c r="FH189" s="4"/>
      <c r="FI189" s="4">
        <v>1.0075000000000001</v>
      </c>
      <c r="FJ189" s="4">
        <v>3.8824999999999998</v>
      </c>
      <c r="FK189" s="4">
        <v>37.414999999999999</v>
      </c>
    </row>
    <row r="190" spans="1:167" x14ac:dyDescent="0.25">
      <c r="A190" s="13">
        <v>52305</v>
      </c>
      <c r="B190" s="13" t="s">
        <v>352</v>
      </c>
      <c r="C190" s="4" t="s">
        <v>353</v>
      </c>
      <c r="D190" s="4"/>
      <c r="E190" s="1" t="s">
        <v>841</v>
      </c>
      <c r="F190" s="1"/>
      <c r="G190" s="1"/>
      <c r="H190" s="1" t="s">
        <v>825</v>
      </c>
      <c r="I190" s="1" t="s">
        <v>826</v>
      </c>
      <c r="J190" s="9" t="s">
        <v>878</v>
      </c>
      <c r="K190" s="9" t="s">
        <v>879</v>
      </c>
      <c r="L190" s="10">
        <v>467837.45</v>
      </c>
      <c r="M190" s="10">
        <v>5069559.88</v>
      </c>
      <c r="N190" s="15" t="s">
        <v>831</v>
      </c>
      <c r="O190" s="15" t="s">
        <v>831</v>
      </c>
      <c r="P190" s="4">
        <v>150.66666699999999</v>
      </c>
      <c r="Q190" s="4" t="s">
        <v>342</v>
      </c>
      <c r="R190" s="3">
        <v>297.66666700000002</v>
      </c>
      <c r="S190" s="4"/>
      <c r="T190" s="4">
        <v>22.52</v>
      </c>
      <c r="U190" s="4">
        <v>7.6</v>
      </c>
      <c r="V190" s="4">
        <v>32.666666999999997</v>
      </c>
      <c r="W190" s="4"/>
      <c r="X190" s="4">
        <v>13.4</v>
      </c>
      <c r="Y190" s="4">
        <v>180.66666699999999</v>
      </c>
      <c r="Z190" s="4">
        <v>0.41708299999999998</v>
      </c>
      <c r="AA190" s="3">
        <f t="shared" si="50"/>
        <v>0.53624361310000002</v>
      </c>
      <c r="AB190" s="4">
        <v>0.8</v>
      </c>
      <c r="AC190" s="4">
        <v>0.39583299999999999</v>
      </c>
      <c r="AD190" s="3">
        <f t="shared" si="51"/>
        <v>1.7529860238000001</v>
      </c>
      <c r="AE190" s="4">
        <f t="shared" si="68"/>
        <v>0.01</v>
      </c>
      <c r="AF190" s="3">
        <f t="shared" si="69"/>
        <v>3.2856999999999997E-2</v>
      </c>
      <c r="AG190" s="4">
        <v>0.10083300000000001</v>
      </c>
      <c r="AH190" s="3">
        <v>4.8329999999999996E-3</v>
      </c>
      <c r="AI190" s="4"/>
      <c r="AJ190" s="4">
        <v>0.84583299999999995</v>
      </c>
      <c r="AK190" s="3">
        <v>5.1666999999999998E-2</v>
      </c>
      <c r="AL190" s="4" t="s">
        <v>343</v>
      </c>
      <c r="AM190" s="4"/>
      <c r="AN190" s="4" t="s">
        <v>155</v>
      </c>
      <c r="AO190" s="4" t="s">
        <v>159</v>
      </c>
      <c r="AP190" s="4">
        <v>186.5</v>
      </c>
      <c r="AQ190" s="4">
        <v>38.302500000000002</v>
      </c>
      <c r="AR190" s="4">
        <v>2.0625</v>
      </c>
      <c r="AS190" s="3">
        <v>9.5749999999999993</v>
      </c>
      <c r="AT190" s="4">
        <v>13.88</v>
      </c>
      <c r="AU190" s="4">
        <v>4.0039999999999996</v>
      </c>
      <c r="AV190" s="4"/>
      <c r="AW190" s="3" t="s">
        <v>215</v>
      </c>
      <c r="AX190" s="4"/>
      <c r="AY190" s="4"/>
      <c r="AZ190" s="4"/>
      <c r="BA190" s="3">
        <v>0.10050000000000001</v>
      </c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3">
        <f>0.5*0.005</f>
        <v>2.5000000000000001E-3</v>
      </c>
      <c r="BM190" s="4"/>
      <c r="BN190" s="4"/>
      <c r="BO190" s="4"/>
      <c r="BP190" s="4"/>
      <c r="BQ190" s="4"/>
      <c r="BR190" s="4"/>
      <c r="BS190" s="4"/>
      <c r="BT190" s="3">
        <v>0.22562499999999999</v>
      </c>
      <c r="BU190" s="4"/>
      <c r="BV190" s="4"/>
      <c r="BW190" s="4"/>
      <c r="BX190" s="4"/>
      <c r="BY190" s="4"/>
      <c r="BZ190" s="4"/>
      <c r="CA190" s="4"/>
      <c r="CB190" s="3">
        <v>2.1499999999999998E-2</v>
      </c>
      <c r="CC190" s="4"/>
      <c r="CD190" s="12">
        <v>7050</v>
      </c>
      <c r="CE190" s="12">
        <v>1910</v>
      </c>
      <c r="CF190" s="4">
        <v>358</v>
      </c>
      <c r="CG190" s="4">
        <v>20</v>
      </c>
      <c r="CH190" s="4"/>
      <c r="CI190" s="4" t="s">
        <v>169</v>
      </c>
      <c r="CJ190" s="4"/>
      <c r="CK190" s="12">
        <v>6450</v>
      </c>
      <c r="CL190" s="12">
        <v>6060</v>
      </c>
      <c r="CM190" s="4" t="s">
        <v>175</v>
      </c>
      <c r="CN190" s="4" t="s">
        <v>317</v>
      </c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>
        <v>7.3749999999999996E-2</v>
      </c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 t="s">
        <v>315</v>
      </c>
      <c r="ES190" s="4" t="s">
        <v>170</v>
      </c>
      <c r="ET190" s="3">
        <f t="shared" si="52"/>
        <v>0</v>
      </c>
      <c r="EU190" s="4" t="s">
        <v>345</v>
      </c>
      <c r="EV190" s="4"/>
      <c r="EW190" s="4"/>
      <c r="EX190" s="4"/>
      <c r="EY190" s="4" t="s">
        <v>346</v>
      </c>
      <c r="EZ190" s="4"/>
      <c r="FA190" s="4"/>
      <c r="FB190" s="4"/>
      <c r="FC190" s="4"/>
      <c r="FD190" s="4"/>
      <c r="FE190" s="4"/>
      <c r="FF190" s="4"/>
      <c r="FG190" s="4"/>
      <c r="FH190" s="4"/>
      <c r="FI190" s="4">
        <v>0.97499999999999998</v>
      </c>
      <c r="FJ190" s="4">
        <v>2.9383330000000001</v>
      </c>
      <c r="FK190" s="4">
        <v>28.266667000000002</v>
      </c>
    </row>
    <row r="191" spans="1:167" x14ac:dyDescent="0.25">
      <c r="A191" s="13">
        <v>52306</v>
      </c>
      <c r="B191" s="13" t="s">
        <v>354</v>
      </c>
      <c r="C191" s="4" t="s">
        <v>353</v>
      </c>
      <c r="D191" s="4"/>
      <c r="E191" s="1" t="s">
        <v>841</v>
      </c>
      <c r="F191" s="1"/>
      <c r="G191" s="1"/>
      <c r="H191" s="1" t="s">
        <v>825</v>
      </c>
      <c r="I191" s="1" t="s">
        <v>826</v>
      </c>
      <c r="J191" s="9" t="s">
        <v>878</v>
      </c>
      <c r="K191" s="9" t="s">
        <v>879</v>
      </c>
      <c r="L191" s="10">
        <v>467838.65</v>
      </c>
      <c r="M191" s="10">
        <v>5069559.88</v>
      </c>
      <c r="N191" s="15" t="s">
        <v>831</v>
      </c>
      <c r="O191" s="15"/>
      <c r="P191" s="4">
        <v>169</v>
      </c>
      <c r="Q191" s="4" t="s">
        <v>342</v>
      </c>
      <c r="R191" s="3">
        <v>323.5</v>
      </c>
      <c r="S191" s="4"/>
      <c r="T191" s="4">
        <v>30.772500000000001</v>
      </c>
      <c r="U191" s="4">
        <v>7.5750000000000002</v>
      </c>
      <c r="V191" s="4">
        <v>46.5</v>
      </c>
      <c r="W191" s="4"/>
      <c r="X191" s="4">
        <v>12.5</v>
      </c>
      <c r="Y191" s="4">
        <v>189</v>
      </c>
      <c r="Z191" s="4">
        <v>8.0625000000000002E-2</v>
      </c>
      <c r="AA191" s="3">
        <f t="shared" si="50"/>
        <v>0.10365956250000001</v>
      </c>
      <c r="AB191" s="4">
        <v>0.48</v>
      </c>
      <c r="AC191" s="4">
        <v>0.41875000000000001</v>
      </c>
      <c r="AD191" s="3">
        <f t="shared" si="51"/>
        <v>1.8544762500000003</v>
      </c>
      <c r="AE191" s="4">
        <f t="shared" si="68"/>
        <v>0.01</v>
      </c>
      <c r="AF191" s="3">
        <f t="shared" si="69"/>
        <v>3.2856999999999997E-2</v>
      </c>
      <c r="AG191" s="4">
        <v>8.8749999999999996E-2</v>
      </c>
      <c r="AH191" s="3">
        <v>6.6880000000000004E-3</v>
      </c>
      <c r="AI191" s="4"/>
      <c r="AJ191" s="4">
        <v>0.56874999999999998</v>
      </c>
      <c r="AK191" s="3">
        <v>1.4749999999999999E-2</v>
      </c>
      <c r="AL191" s="4" t="s">
        <v>343</v>
      </c>
      <c r="AM191" s="4"/>
      <c r="AN191" s="4"/>
      <c r="AO191" s="4"/>
      <c r="AP191" s="4">
        <v>206.25</v>
      </c>
      <c r="AQ191" s="4">
        <v>45.612499999999997</v>
      </c>
      <c r="AR191" s="4">
        <v>1.73525</v>
      </c>
      <c r="AS191" s="3">
        <v>8.9499999999999993</v>
      </c>
      <c r="AT191" s="4">
        <v>13.37</v>
      </c>
      <c r="AU191" s="4">
        <v>6.2112499999999997</v>
      </c>
      <c r="AV191" s="4"/>
      <c r="AW191" s="3">
        <v>5.9</v>
      </c>
      <c r="AX191" s="4"/>
      <c r="AY191" s="4"/>
      <c r="AZ191" s="4"/>
      <c r="BA191" s="3">
        <v>8.5000000000000006E-2</v>
      </c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3">
        <f>0.5*0.005</f>
        <v>2.5000000000000001E-3</v>
      </c>
      <c r="BM191" s="4"/>
      <c r="BN191" s="4"/>
      <c r="BO191" s="4"/>
      <c r="BP191" s="4"/>
      <c r="BQ191" s="4"/>
      <c r="BR191" s="4"/>
      <c r="BS191" s="4"/>
      <c r="BT191" s="3">
        <v>0.25174999999999997</v>
      </c>
      <c r="BU191" s="4"/>
      <c r="BV191" s="4"/>
      <c r="BW191" s="4"/>
      <c r="BX191" s="4"/>
      <c r="BY191" s="4"/>
      <c r="BZ191" s="4"/>
      <c r="CA191" s="4"/>
      <c r="CB191" s="3">
        <f t="shared" ref="CB191:CB199" si="70">0.5*0.02</f>
        <v>0.01</v>
      </c>
      <c r="CC191" s="4"/>
      <c r="CD191" s="11">
        <v>2232.5</v>
      </c>
      <c r="CE191" s="4">
        <v>540</v>
      </c>
      <c r="CF191" s="4">
        <v>23.25</v>
      </c>
      <c r="CG191" s="4">
        <v>46.5</v>
      </c>
      <c r="CH191" s="4"/>
      <c r="CI191" s="4" t="s">
        <v>169</v>
      </c>
      <c r="CJ191" s="4"/>
      <c r="CK191" s="4">
        <v>917.5</v>
      </c>
      <c r="CL191" s="11">
        <v>6247.5</v>
      </c>
      <c r="CM191" s="4" t="s">
        <v>175</v>
      </c>
      <c r="CN191" s="4" t="s">
        <v>317</v>
      </c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>
        <v>4.7</v>
      </c>
      <c r="DL191" s="4"/>
      <c r="DM191" s="4"/>
      <c r="DN191" s="4"/>
      <c r="DO191" s="4"/>
      <c r="DP191" s="4"/>
      <c r="DQ191" s="4"/>
      <c r="DR191" s="4"/>
      <c r="DS191" s="4"/>
      <c r="DT191" s="4"/>
      <c r="DU191" s="3" t="s">
        <v>350</v>
      </c>
      <c r="DV191" s="3" t="s">
        <v>350</v>
      </c>
      <c r="DW191" s="4"/>
      <c r="DX191" s="4"/>
      <c r="DY191" s="4"/>
      <c r="DZ191" s="4"/>
      <c r="EA191" s="4"/>
      <c r="EB191" s="4"/>
      <c r="EC191" s="4"/>
      <c r="ED191" s="4"/>
      <c r="EE191" s="3" t="s">
        <v>350</v>
      </c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 t="s">
        <v>315</v>
      </c>
      <c r="ES191" s="4" t="s">
        <v>170</v>
      </c>
      <c r="ET191" s="3">
        <f t="shared" si="52"/>
        <v>0</v>
      </c>
      <c r="EU191" s="4" t="s">
        <v>345</v>
      </c>
      <c r="EV191" s="4"/>
      <c r="EW191" s="4"/>
      <c r="EX191" s="4"/>
      <c r="EY191" s="4" t="s">
        <v>346</v>
      </c>
      <c r="EZ191" s="4"/>
      <c r="FA191" s="4"/>
      <c r="FB191" s="4"/>
      <c r="FC191" s="4"/>
      <c r="FD191" s="4"/>
      <c r="FE191" s="4"/>
      <c r="FF191" s="4"/>
      <c r="FG191" s="4"/>
      <c r="FH191" s="4"/>
      <c r="FI191" s="4">
        <v>0.85499999999999998</v>
      </c>
      <c r="FJ191" s="4">
        <v>3.0225</v>
      </c>
      <c r="FK191" s="4">
        <v>28.414999999999999</v>
      </c>
    </row>
    <row r="192" spans="1:167" x14ac:dyDescent="0.25">
      <c r="A192" s="13">
        <v>52307</v>
      </c>
      <c r="B192" s="13" t="s">
        <v>355</v>
      </c>
      <c r="C192" s="4" t="s">
        <v>353</v>
      </c>
      <c r="D192" s="4"/>
      <c r="E192" s="1" t="s">
        <v>841</v>
      </c>
      <c r="F192" s="1"/>
      <c r="G192" s="1" t="s">
        <v>831</v>
      </c>
      <c r="H192" s="1" t="s">
        <v>825</v>
      </c>
      <c r="I192" s="1" t="s">
        <v>826</v>
      </c>
      <c r="J192" s="9" t="s">
        <v>878</v>
      </c>
      <c r="K192" s="9" t="s">
        <v>879</v>
      </c>
      <c r="L192" s="10">
        <v>467853.32</v>
      </c>
      <c r="M192" s="10">
        <v>5067734.32</v>
      </c>
      <c r="N192" s="15" t="s">
        <v>831</v>
      </c>
      <c r="O192" s="15"/>
      <c r="P192" s="4">
        <v>138.5</v>
      </c>
      <c r="Q192" s="4" t="s">
        <v>342</v>
      </c>
      <c r="R192" s="3">
        <v>279.25</v>
      </c>
      <c r="S192" s="4"/>
      <c r="T192" s="4">
        <v>206.22499999999999</v>
      </c>
      <c r="U192" s="4">
        <v>7.65</v>
      </c>
      <c r="V192" s="4" t="s">
        <v>356</v>
      </c>
      <c r="W192" s="4"/>
      <c r="X192" s="4">
        <v>13.55</v>
      </c>
      <c r="Y192" s="4">
        <v>171.25</v>
      </c>
      <c r="Z192" s="4">
        <v>3.8124999999999999E-2</v>
      </c>
      <c r="AA192" s="3">
        <f t="shared" si="50"/>
        <v>4.90173125E-2</v>
      </c>
      <c r="AB192" s="4">
        <v>0.66249999999999998</v>
      </c>
      <c r="AC192" s="4">
        <v>0.625</v>
      </c>
      <c r="AD192" s="3">
        <f t="shared" si="51"/>
        <v>2.7678750000000001</v>
      </c>
      <c r="AE192" s="4">
        <f t="shared" si="68"/>
        <v>0.01</v>
      </c>
      <c r="AF192" s="3">
        <f t="shared" si="69"/>
        <v>3.2856999999999997E-2</v>
      </c>
      <c r="AG192" s="4">
        <v>0.30499999999999999</v>
      </c>
      <c r="AH192" s="3">
        <f>0.5*0.0045</f>
        <v>2.2499999999999998E-3</v>
      </c>
      <c r="AI192" s="4"/>
      <c r="AJ192" s="4">
        <v>0.95</v>
      </c>
      <c r="AK192" s="3">
        <v>1.6125E-2</v>
      </c>
      <c r="AL192" s="4" t="s">
        <v>343</v>
      </c>
      <c r="AM192" s="4"/>
      <c r="AN192" s="4" t="s">
        <v>155</v>
      </c>
      <c r="AO192" s="4"/>
      <c r="AP192" s="4">
        <v>168.25</v>
      </c>
      <c r="AQ192" s="4">
        <v>35.375</v>
      </c>
      <c r="AR192" s="4">
        <v>1.33775</v>
      </c>
      <c r="AS192" s="3">
        <v>10.475</v>
      </c>
      <c r="AT192" s="4">
        <v>15.14</v>
      </c>
      <c r="AU192" s="4">
        <v>3.3944999999999999</v>
      </c>
      <c r="AV192" s="4"/>
      <c r="AW192" s="3" t="s">
        <v>215</v>
      </c>
      <c r="AX192" s="4"/>
      <c r="AY192" s="4"/>
      <c r="AZ192" s="4"/>
      <c r="BA192" s="3">
        <v>6.6000000000000003E-2</v>
      </c>
      <c r="BB192" s="4"/>
      <c r="BC192" s="4">
        <v>0.27524999999999999</v>
      </c>
      <c r="BD192" s="4"/>
      <c r="BE192" s="4"/>
      <c r="BF192" s="4"/>
      <c r="BG192" s="4"/>
      <c r="BH192" s="4"/>
      <c r="BI192" s="4"/>
      <c r="BJ192" s="4">
        <v>15.9595</v>
      </c>
      <c r="BK192" s="4"/>
      <c r="BL192" s="3">
        <f>0.5*0.005</f>
        <v>2.5000000000000001E-3</v>
      </c>
      <c r="BM192" s="4"/>
      <c r="BN192" s="4">
        <v>6.6750000000000004E-2</v>
      </c>
      <c r="BO192" s="4"/>
      <c r="BP192" s="4">
        <v>108.71250000000001</v>
      </c>
      <c r="BQ192" s="4"/>
      <c r="BR192" s="4">
        <v>0.11</v>
      </c>
      <c r="BS192" s="4"/>
      <c r="BT192" s="3">
        <v>0.68362500000000004</v>
      </c>
      <c r="BU192" s="4"/>
      <c r="BV192" s="4"/>
      <c r="BW192" s="4"/>
      <c r="BX192" s="4"/>
      <c r="BY192" s="4"/>
      <c r="BZ192" s="4">
        <v>96.125</v>
      </c>
      <c r="CA192" s="4"/>
      <c r="CB192" s="3">
        <f t="shared" si="70"/>
        <v>0.01</v>
      </c>
      <c r="CC192" s="4"/>
      <c r="CD192" s="12">
        <v>1015</v>
      </c>
      <c r="CE192" s="4">
        <v>395</v>
      </c>
      <c r="CF192" s="4" t="s">
        <v>169</v>
      </c>
      <c r="CG192" s="4">
        <v>11.5</v>
      </c>
      <c r="CH192" s="4"/>
      <c r="CI192" s="4" t="s">
        <v>169</v>
      </c>
      <c r="CJ192" s="4"/>
      <c r="CK192" s="11">
        <v>3333.75</v>
      </c>
      <c r="CL192" s="11">
        <v>4822.5</v>
      </c>
      <c r="CM192" s="4" t="s">
        <v>175</v>
      </c>
      <c r="CN192" s="4" t="s">
        <v>317</v>
      </c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>
        <v>7.6249999999999998E-2</v>
      </c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 t="s">
        <v>315</v>
      </c>
      <c r="ES192" s="4" t="s">
        <v>170</v>
      </c>
      <c r="ET192" s="3">
        <f t="shared" si="52"/>
        <v>0</v>
      </c>
      <c r="EU192" s="4" t="s">
        <v>345</v>
      </c>
      <c r="EV192" s="4"/>
      <c r="EW192" s="4"/>
      <c r="EX192" s="4"/>
      <c r="EY192" s="4" t="s">
        <v>346</v>
      </c>
      <c r="EZ192" s="4"/>
      <c r="FA192" s="4"/>
      <c r="FB192" s="4"/>
      <c r="FC192" s="4"/>
      <c r="FD192" s="4"/>
      <c r="FE192" s="4"/>
      <c r="FF192" s="4"/>
      <c r="FG192" s="4"/>
      <c r="FH192" s="4"/>
      <c r="FI192" s="4">
        <v>0.69</v>
      </c>
      <c r="FJ192" s="4">
        <v>2.7625000000000002</v>
      </c>
      <c r="FK192" s="4">
        <v>26.547499999999999</v>
      </c>
    </row>
    <row r="193" spans="1:167" x14ac:dyDescent="0.25">
      <c r="A193" s="13">
        <v>52308</v>
      </c>
      <c r="B193" s="13" t="s">
        <v>357</v>
      </c>
      <c r="C193" s="4" t="s">
        <v>353</v>
      </c>
      <c r="D193" s="4"/>
      <c r="E193" s="1" t="s">
        <v>841</v>
      </c>
      <c r="F193" s="1"/>
      <c r="G193" s="1" t="s">
        <v>831</v>
      </c>
      <c r="H193" s="1" t="s">
        <v>825</v>
      </c>
      <c r="I193" s="1" t="s">
        <v>826</v>
      </c>
      <c r="J193" s="9" t="s">
        <v>878</v>
      </c>
      <c r="K193" s="9" t="s">
        <v>879</v>
      </c>
      <c r="L193" s="10">
        <v>467852.32</v>
      </c>
      <c r="M193" s="10">
        <v>5067734.32</v>
      </c>
      <c r="N193" s="15" t="s">
        <v>831</v>
      </c>
      <c r="O193" s="15"/>
      <c r="P193" s="4">
        <v>192.5</v>
      </c>
      <c r="Q193" s="4" t="s">
        <v>342</v>
      </c>
      <c r="R193" s="3">
        <v>390</v>
      </c>
      <c r="S193" s="4"/>
      <c r="T193" s="4">
        <v>247.875</v>
      </c>
      <c r="U193" s="4">
        <v>7.4749999999999996</v>
      </c>
      <c r="V193" s="4" t="s">
        <v>356</v>
      </c>
      <c r="W193" s="4"/>
      <c r="X193" s="4">
        <v>13.55</v>
      </c>
      <c r="Y193" s="4">
        <v>214</v>
      </c>
      <c r="Z193" s="4">
        <v>3.0624999999999999E-2</v>
      </c>
      <c r="AA193" s="3">
        <f t="shared" si="50"/>
        <v>3.9374562500000002E-2</v>
      </c>
      <c r="AB193" s="4">
        <v>0.505</v>
      </c>
      <c r="AC193" s="4">
        <v>0.49375000000000002</v>
      </c>
      <c r="AD193" s="3">
        <f t="shared" si="51"/>
        <v>2.1866212500000004</v>
      </c>
      <c r="AE193" s="4">
        <f t="shared" si="68"/>
        <v>0.01</v>
      </c>
      <c r="AF193" s="3">
        <f t="shared" si="69"/>
        <v>3.2856999999999997E-2</v>
      </c>
      <c r="AG193" s="4">
        <v>0.28875000000000001</v>
      </c>
      <c r="AH193" s="3">
        <f>0.5*0.0045</f>
        <v>2.2499999999999998E-3</v>
      </c>
      <c r="AI193" s="4"/>
      <c r="AJ193" s="4">
        <v>0.79374999999999996</v>
      </c>
      <c r="AK193" s="3" t="s">
        <v>358</v>
      </c>
      <c r="AL193" s="4">
        <v>10.140499999999999</v>
      </c>
      <c r="AM193" s="4"/>
      <c r="AN193" s="4" t="s">
        <v>155</v>
      </c>
      <c r="AO193" s="4"/>
      <c r="AP193" s="4">
        <v>234.75</v>
      </c>
      <c r="AQ193" s="4">
        <v>59.27</v>
      </c>
      <c r="AR193" s="4">
        <v>1.5605</v>
      </c>
      <c r="AS193" s="3">
        <v>13.5</v>
      </c>
      <c r="AT193" s="4">
        <v>20.5825</v>
      </c>
      <c r="AU193" s="4">
        <v>7.6217499999999996</v>
      </c>
      <c r="AV193" s="4"/>
      <c r="AW193" s="3" t="s">
        <v>215</v>
      </c>
      <c r="AX193" s="4"/>
      <c r="AY193" s="4"/>
      <c r="AZ193" s="4"/>
      <c r="BA193" s="3">
        <v>6.8500000000000005E-2</v>
      </c>
      <c r="BB193" s="4"/>
      <c r="BC193" s="4">
        <v>0.498</v>
      </c>
      <c r="BD193" s="4"/>
      <c r="BE193" s="4"/>
      <c r="BF193" s="4"/>
      <c r="BG193" s="4"/>
      <c r="BH193" s="4"/>
      <c r="BI193" s="4"/>
      <c r="BJ193" s="4">
        <v>9.6557499999999994</v>
      </c>
      <c r="BK193" s="4"/>
      <c r="BL193" s="3">
        <f>0.5*0.005</f>
        <v>2.5000000000000001E-3</v>
      </c>
      <c r="BM193" s="4"/>
      <c r="BN193" s="4">
        <v>8.3250000000000005E-2</v>
      </c>
      <c r="BO193" s="4"/>
      <c r="BP193" s="4">
        <v>107.52249999999999</v>
      </c>
      <c r="BQ193" s="4"/>
      <c r="BR193" s="4">
        <v>0.12887499999999999</v>
      </c>
      <c r="BS193" s="4"/>
      <c r="BT193" s="3">
        <v>0.12625</v>
      </c>
      <c r="BU193" s="4"/>
      <c r="BV193" s="4"/>
      <c r="BW193" s="4"/>
      <c r="BX193" s="4"/>
      <c r="BY193" s="4"/>
      <c r="BZ193" s="4">
        <v>71</v>
      </c>
      <c r="CA193" s="4"/>
      <c r="CB193" s="3">
        <f t="shared" si="70"/>
        <v>0.01</v>
      </c>
      <c r="CC193" s="4"/>
      <c r="CD193" s="4">
        <v>670</v>
      </c>
      <c r="CE193" s="4">
        <v>135</v>
      </c>
      <c r="CF193" s="4" t="s">
        <v>169</v>
      </c>
      <c r="CG193" s="4" t="s">
        <v>169</v>
      </c>
      <c r="CH193" s="4"/>
      <c r="CI193" s="4" t="s">
        <v>169</v>
      </c>
      <c r="CJ193" s="4"/>
      <c r="CK193" s="11">
        <v>1189.5</v>
      </c>
      <c r="CL193" s="11">
        <v>4872.5</v>
      </c>
      <c r="CM193" s="4" t="s">
        <v>175</v>
      </c>
      <c r="CN193" s="4" t="s">
        <v>317</v>
      </c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>
        <v>7.8750000000000001E-2</v>
      </c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 t="s">
        <v>315</v>
      </c>
      <c r="ES193" s="4">
        <v>0.02</v>
      </c>
      <c r="ET193" s="3">
        <f t="shared" si="52"/>
        <v>0.02</v>
      </c>
      <c r="EU193" s="4" t="s">
        <v>345</v>
      </c>
      <c r="EV193" s="4"/>
      <c r="EW193" s="4"/>
      <c r="EX193" s="4"/>
      <c r="EY193" s="4" t="s">
        <v>346</v>
      </c>
      <c r="EZ193" s="4"/>
      <c r="FA193" s="4"/>
      <c r="FB193" s="4"/>
      <c r="FC193" s="4"/>
      <c r="FD193" s="4"/>
      <c r="FE193" s="4"/>
      <c r="FF193" s="4"/>
      <c r="FG193" s="4"/>
      <c r="FH193" s="4"/>
      <c r="FI193" s="4">
        <v>0.56499999999999995</v>
      </c>
      <c r="FJ193" s="4">
        <v>2.5150000000000001</v>
      </c>
      <c r="FK193" s="4">
        <v>24.2075</v>
      </c>
    </row>
    <row r="194" spans="1:167" x14ac:dyDescent="0.25">
      <c r="A194" s="13">
        <v>52309</v>
      </c>
      <c r="B194" s="13" t="s">
        <v>359</v>
      </c>
      <c r="C194" s="4" t="s">
        <v>353</v>
      </c>
      <c r="D194" s="4"/>
      <c r="E194" s="1" t="s">
        <v>841</v>
      </c>
      <c r="F194" s="1"/>
      <c r="G194" s="1"/>
      <c r="H194" s="1" t="s">
        <v>825</v>
      </c>
      <c r="I194" s="1" t="s">
        <v>826</v>
      </c>
      <c r="J194" s="9" t="s">
        <v>878</v>
      </c>
      <c r="K194" s="9" t="s">
        <v>879</v>
      </c>
      <c r="L194" s="10">
        <v>466179.1</v>
      </c>
      <c r="M194" s="10">
        <v>5068366.78</v>
      </c>
      <c r="N194" s="15" t="s">
        <v>831</v>
      </c>
      <c r="O194" s="15"/>
      <c r="P194" s="4">
        <v>134.75</v>
      </c>
      <c r="Q194" s="4" t="s">
        <v>342</v>
      </c>
      <c r="R194" s="3">
        <v>253</v>
      </c>
      <c r="S194" s="4"/>
      <c r="T194" s="4">
        <v>117.875</v>
      </c>
      <c r="U194" s="4">
        <v>7.5750000000000002</v>
      </c>
      <c r="V194" s="4">
        <v>9.25</v>
      </c>
      <c r="W194" s="4"/>
      <c r="X194" s="4">
        <v>14</v>
      </c>
      <c r="Y194" s="4">
        <v>159.5</v>
      </c>
      <c r="Z194" s="4">
        <v>2.1250000000000002E-2</v>
      </c>
      <c r="AA194" s="3">
        <f t="shared" si="50"/>
        <v>2.7321125000000002E-2</v>
      </c>
      <c r="AB194" s="4">
        <v>0.34499999999999997</v>
      </c>
      <c r="AC194" s="4">
        <v>0.34375</v>
      </c>
      <c r="AD194" s="3">
        <f t="shared" si="51"/>
        <v>1.5223312500000001</v>
      </c>
      <c r="AE194" s="4">
        <f t="shared" si="68"/>
        <v>0.01</v>
      </c>
      <c r="AF194" s="3">
        <f t="shared" si="69"/>
        <v>3.2856999999999997E-2</v>
      </c>
      <c r="AG194" s="4">
        <v>9.8750000000000004E-2</v>
      </c>
      <c r="AH194" s="3">
        <f>0.5*0.0045</f>
        <v>2.2499999999999998E-3</v>
      </c>
      <c r="AI194" s="4"/>
      <c r="AJ194" s="4">
        <v>0.44374999999999998</v>
      </c>
      <c r="AK194" s="3" t="s">
        <v>358</v>
      </c>
      <c r="AL194" s="4" t="s">
        <v>343</v>
      </c>
      <c r="AM194" s="4"/>
      <c r="AN194" s="4" t="s">
        <v>155</v>
      </c>
      <c r="AO194" s="4"/>
      <c r="AP194" s="4">
        <v>164</v>
      </c>
      <c r="AQ194" s="4">
        <v>32.405000000000001</v>
      </c>
      <c r="AR194" s="4">
        <v>0.94299999999999995</v>
      </c>
      <c r="AS194" s="3">
        <v>8.7750000000000004</v>
      </c>
      <c r="AT194" s="4">
        <v>14.32</v>
      </c>
      <c r="AU194" s="4">
        <v>4.0229999999999997</v>
      </c>
      <c r="AV194" s="4"/>
      <c r="AW194" s="3" t="s">
        <v>215</v>
      </c>
      <c r="AX194" s="4"/>
      <c r="AY194" s="4"/>
      <c r="AZ194" s="4"/>
      <c r="BA194" s="3">
        <v>6.8000000000000005E-2</v>
      </c>
      <c r="BB194" s="4"/>
      <c r="BC194" s="4">
        <v>0.92174999999999996</v>
      </c>
      <c r="BD194" s="4"/>
      <c r="BE194" s="4"/>
      <c r="BF194" s="4"/>
      <c r="BG194" s="4"/>
      <c r="BH194" s="4"/>
      <c r="BI194" s="4"/>
      <c r="BJ194" s="4">
        <v>7.9017499999999998</v>
      </c>
      <c r="BK194" s="4"/>
      <c r="BL194" s="3">
        <f>0.5*0.005</f>
        <v>2.5000000000000001E-3</v>
      </c>
      <c r="BM194" s="4"/>
      <c r="BN194" s="4">
        <v>0.12325</v>
      </c>
      <c r="BO194" s="4"/>
      <c r="BP194" s="4">
        <v>44.89</v>
      </c>
      <c r="BQ194" s="4"/>
      <c r="BR194" s="4">
        <v>0.13975000000000001</v>
      </c>
      <c r="BS194" s="4"/>
      <c r="BT194" s="3">
        <v>0.19275</v>
      </c>
      <c r="BU194" s="4"/>
      <c r="BV194" s="4"/>
      <c r="BW194" s="4"/>
      <c r="BX194" s="4"/>
      <c r="BY194" s="4"/>
      <c r="BZ194" s="4">
        <v>57.75</v>
      </c>
      <c r="CA194" s="4"/>
      <c r="CB194" s="3">
        <f t="shared" si="70"/>
        <v>0.01</v>
      </c>
      <c r="CC194" s="4"/>
      <c r="CD194" s="4">
        <v>827.5</v>
      </c>
      <c r="CE194" s="4">
        <v>380</v>
      </c>
      <c r="CF194" s="4" t="s">
        <v>169</v>
      </c>
      <c r="CG194" s="4" t="s">
        <v>169</v>
      </c>
      <c r="CH194" s="4"/>
      <c r="CI194" s="4" t="s">
        <v>169</v>
      </c>
      <c r="CJ194" s="4"/>
      <c r="CK194" s="12">
        <v>1810</v>
      </c>
      <c r="CL194" s="11">
        <v>6562.5</v>
      </c>
      <c r="CM194" s="4" t="s">
        <v>175</v>
      </c>
      <c r="CN194" s="4" t="s">
        <v>317</v>
      </c>
      <c r="CO194" s="4"/>
      <c r="CP194" s="4"/>
      <c r="CQ194" s="4"/>
      <c r="CR194" s="4"/>
      <c r="CS194" s="4"/>
      <c r="CT194" s="4"/>
      <c r="CU194" s="4"/>
      <c r="CV194" s="4"/>
      <c r="CW194" s="3" t="s">
        <v>180</v>
      </c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>
        <v>0.14249999999999999</v>
      </c>
      <c r="DL194" s="4"/>
      <c r="DM194" s="4"/>
      <c r="DN194" s="4"/>
      <c r="DO194" s="4"/>
      <c r="DP194" s="4"/>
      <c r="DQ194" s="4"/>
      <c r="DR194" s="4"/>
      <c r="DS194" s="4" t="s">
        <v>315</v>
      </c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3" t="s">
        <v>180</v>
      </c>
      <c r="EO194" s="4"/>
      <c r="EP194" s="4"/>
      <c r="EQ194" s="3" t="s">
        <v>180</v>
      </c>
      <c r="ER194" s="4" t="s">
        <v>315</v>
      </c>
      <c r="ES194" s="4" t="s">
        <v>170</v>
      </c>
      <c r="ET194" s="3">
        <f t="shared" si="52"/>
        <v>0</v>
      </c>
      <c r="EU194" s="4" t="s">
        <v>345</v>
      </c>
      <c r="EV194" s="4"/>
      <c r="EW194" s="4"/>
      <c r="EX194" s="4"/>
      <c r="EY194" s="4" t="s">
        <v>346</v>
      </c>
      <c r="EZ194" s="4"/>
      <c r="FA194" s="4"/>
      <c r="FB194" s="4"/>
      <c r="FC194" s="4"/>
      <c r="FD194" s="4"/>
      <c r="FE194" s="4"/>
      <c r="FF194" s="4"/>
      <c r="FG194" s="4"/>
      <c r="FH194" s="4"/>
      <c r="FI194" s="4">
        <v>0.69</v>
      </c>
      <c r="FJ194" s="4">
        <v>2.7725</v>
      </c>
      <c r="FK194" s="4">
        <v>27.0075</v>
      </c>
    </row>
    <row r="195" spans="1:167" x14ac:dyDescent="0.25">
      <c r="A195" s="13">
        <v>52310</v>
      </c>
      <c r="B195" s="13" t="s">
        <v>360</v>
      </c>
      <c r="C195" s="4" t="s">
        <v>353</v>
      </c>
      <c r="D195" s="4"/>
      <c r="E195" s="1" t="s">
        <v>841</v>
      </c>
      <c r="F195" s="1"/>
      <c r="G195" s="1"/>
      <c r="H195" s="1" t="s">
        <v>825</v>
      </c>
      <c r="I195" s="1" t="s">
        <v>826</v>
      </c>
      <c r="J195" s="9" t="s">
        <v>878</v>
      </c>
      <c r="K195" s="9" t="s">
        <v>879</v>
      </c>
      <c r="L195" s="10">
        <v>466178.1</v>
      </c>
      <c r="M195" s="10">
        <v>5068366.78</v>
      </c>
      <c r="N195" s="15" t="s">
        <v>831</v>
      </c>
      <c r="O195" s="15"/>
      <c r="P195" s="4">
        <v>200.25</v>
      </c>
      <c r="Q195" s="4">
        <v>4.125</v>
      </c>
      <c r="R195" s="3">
        <v>348.75</v>
      </c>
      <c r="S195" s="4"/>
      <c r="T195" s="4">
        <v>93.2</v>
      </c>
      <c r="U195" s="4">
        <v>7.55</v>
      </c>
      <c r="V195" s="4">
        <v>84</v>
      </c>
      <c r="W195" s="4"/>
      <c r="X195" s="4">
        <v>14.65</v>
      </c>
      <c r="Y195" s="4">
        <v>205.5</v>
      </c>
      <c r="Z195" s="4">
        <v>7.3749999999999996E-2</v>
      </c>
      <c r="AA195" s="3">
        <f t="shared" si="50"/>
        <v>9.4820374999999998E-2</v>
      </c>
      <c r="AB195" s="4">
        <v>0.45250000000000001</v>
      </c>
      <c r="AC195" s="4">
        <v>0.39374999999999999</v>
      </c>
      <c r="AD195" s="3">
        <f t="shared" si="51"/>
        <v>1.7437612500000002</v>
      </c>
      <c r="AE195" s="4">
        <f t="shared" si="68"/>
        <v>0.01</v>
      </c>
      <c r="AF195" s="3">
        <f t="shared" si="69"/>
        <v>3.2856999999999997E-2</v>
      </c>
      <c r="AG195" s="4">
        <v>7.1249999999999994E-2</v>
      </c>
      <c r="AH195" s="3">
        <f>0.5*0.0045</f>
        <v>2.2499999999999998E-3</v>
      </c>
      <c r="AI195" s="4"/>
      <c r="AJ195" s="4">
        <v>0.51875000000000004</v>
      </c>
      <c r="AK195" s="3" t="s">
        <v>358</v>
      </c>
      <c r="AL195" s="4" t="s">
        <v>343</v>
      </c>
      <c r="AM195" s="4"/>
      <c r="AN195" s="4" t="s">
        <v>155</v>
      </c>
      <c r="AO195" s="4"/>
      <c r="AP195" s="4">
        <v>244.75</v>
      </c>
      <c r="AQ195" s="4">
        <v>52.07</v>
      </c>
      <c r="AR195" s="4">
        <v>2.89975</v>
      </c>
      <c r="AS195" s="3">
        <v>7.75</v>
      </c>
      <c r="AT195" s="4">
        <v>13.7225</v>
      </c>
      <c r="AU195" s="4">
        <v>8.1524999999999999</v>
      </c>
      <c r="AV195" s="4"/>
      <c r="AW195" s="3" t="s">
        <v>215</v>
      </c>
      <c r="AX195" s="4"/>
      <c r="AY195" s="4"/>
      <c r="AZ195" s="4"/>
      <c r="BA195" s="3">
        <v>0.1205</v>
      </c>
      <c r="BB195" s="4"/>
      <c r="BC195" s="4">
        <v>0.54549999999999998</v>
      </c>
      <c r="BD195" s="4"/>
      <c r="BE195" s="4"/>
      <c r="BF195" s="4"/>
      <c r="BG195" s="4"/>
      <c r="BH195" s="4"/>
      <c r="BI195" s="4"/>
      <c r="BJ195" s="4">
        <v>10.16925</v>
      </c>
      <c r="BK195" s="4"/>
      <c r="BL195" s="3">
        <v>7.1250000000000003E-3</v>
      </c>
      <c r="BM195" s="4"/>
      <c r="BN195" s="4">
        <v>8.2500000000000004E-2</v>
      </c>
      <c r="BO195" s="4"/>
      <c r="BP195" s="4">
        <v>38.967500000000001</v>
      </c>
      <c r="BQ195" s="4"/>
      <c r="BR195" s="4">
        <v>0.21912499999999999</v>
      </c>
      <c r="BS195" s="4"/>
      <c r="BT195" s="3">
        <v>0.22975000000000001</v>
      </c>
      <c r="BU195" s="4"/>
      <c r="BV195" s="4"/>
      <c r="BW195" s="4"/>
      <c r="BX195" s="4"/>
      <c r="BY195" s="4"/>
      <c r="BZ195" s="4">
        <v>303.375</v>
      </c>
      <c r="CA195" s="4"/>
      <c r="CB195" s="3">
        <f t="shared" si="70"/>
        <v>0.01</v>
      </c>
      <c r="CC195" s="4"/>
      <c r="CD195" s="4">
        <v>807.5</v>
      </c>
      <c r="CE195" s="4">
        <v>392.5</v>
      </c>
      <c r="CF195" s="4" t="s">
        <v>169</v>
      </c>
      <c r="CG195" s="4">
        <v>13.75</v>
      </c>
      <c r="CH195" s="4"/>
      <c r="CI195" s="4" t="s">
        <v>169</v>
      </c>
      <c r="CJ195" s="4"/>
      <c r="CK195" s="12">
        <v>1130</v>
      </c>
      <c r="CL195" s="12">
        <v>6515</v>
      </c>
      <c r="CM195" s="4" t="s">
        <v>175</v>
      </c>
      <c r="CN195" s="4" t="s">
        <v>317</v>
      </c>
      <c r="CO195" s="4"/>
      <c r="CP195" s="4"/>
      <c r="CQ195" s="4"/>
      <c r="CR195" s="4"/>
      <c r="CS195" s="4"/>
      <c r="CT195" s="4"/>
      <c r="CU195" s="4"/>
      <c r="CV195" s="4"/>
      <c r="CW195" s="3" t="s">
        <v>180</v>
      </c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>
        <v>0.20250000000000001</v>
      </c>
      <c r="DL195" s="4"/>
      <c r="DM195" s="4"/>
      <c r="DN195" s="4"/>
      <c r="DO195" s="4"/>
      <c r="DP195" s="4"/>
      <c r="DQ195" s="4"/>
      <c r="DR195" s="4"/>
      <c r="DS195" s="4" t="s">
        <v>315</v>
      </c>
      <c r="DT195" s="4"/>
      <c r="DU195" s="3" t="s">
        <v>350</v>
      </c>
      <c r="DV195" s="3" t="s">
        <v>350</v>
      </c>
      <c r="DW195" s="4"/>
      <c r="DX195" s="4"/>
      <c r="DY195" s="4"/>
      <c r="DZ195" s="4"/>
      <c r="EA195" s="4"/>
      <c r="EB195" s="4"/>
      <c r="EC195" s="4"/>
      <c r="ED195" s="4"/>
      <c r="EE195" s="3" t="s">
        <v>350</v>
      </c>
      <c r="EF195" s="4"/>
      <c r="EG195" s="4"/>
      <c r="EH195" s="4"/>
      <c r="EI195" s="4"/>
      <c r="EJ195" s="4"/>
      <c r="EK195" s="4"/>
      <c r="EL195" s="4"/>
      <c r="EM195" s="4"/>
      <c r="EN195" s="3" t="s">
        <v>180</v>
      </c>
      <c r="EO195" s="4"/>
      <c r="EP195" s="4"/>
      <c r="EQ195" s="3" t="s">
        <v>180</v>
      </c>
      <c r="ER195" s="4" t="s">
        <v>315</v>
      </c>
      <c r="ES195" s="4" t="s">
        <v>170</v>
      </c>
      <c r="ET195" s="3">
        <f t="shared" si="52"/>
        <v>0</v>
      </c>
      <c r="EU195" s="4" t="s">
        <v>345</v>
      </c>
      <c r="EV195" s="4"/>
      <c r="EW195" s="4"/>
      <c r="EX195" s="4"/>
      <c r="EY195" s="4" t="s">
        <v>346</v>
      </c>
      <c r="EZ195" s="4"/>
      <c r="FA195" s="4"/>
      <c r="FB195" s="4"/>
      <c r="FC195" s="4"/>
      <c r="FD195" s="4"/>
      <c r="FE195" s="4"/>
      <c r="FF195" s="4"/>
      <c r="FG195" s="4"/>
      <c r="FH195" s="4"/>
      <c r="FI195" s="4">
        <v>0.52749999999999997</v>
      </c>
      <c r="FJ195" s="4">
        <v>2.6274999999999999</v>
      </c>
      <c r="FK195" s="4">
        <v>26.047499999999999</v>
      </c>
    </row>
    <row r="196" spans="1:167" x14ac:dyDescent="0.25">
      <c r="A196" s="13">
        <v>52314</v>
      </c>
      <c r="B196" s="13" t="s">
        <v>361</v>
      </c>
      <c r="C196" s="4" t="s">
        <v>353</v>
      </c>
      <c r="D196" s="4"/>
      <c r="E196" s="1" t="s">
        <v>841</v>
      </c>
      <c r="F196" s="1"/>
      <c r="G196" s="1" t="s">
        <v>831</v>
      </c>
      <c r="H196" s="1" t="s">
        <v>825</v>
      </c>
      <c r="I196" s="1" t="s">
        <v>826</v>
      </c>
      <c r="J196" s="9" t="s">
        <v>878</v>
      </c>
      <c r="K196" s="9" t="s">
        <v>879</v>
      </c>
      <c r="L196" s="10">
        <v>466525.19</v>
      </c>
      <c r="M196" s="10">
        <v>5069706.93</v>
      </c>
      <c r="N196" s="15" t="s">
        <v>831</v>
      </c>
      <c r="O196" s="15"/>
      <c r="P196" s="4">
        <v>227.5</v>
      </c>
      <c r="Q196" s="4" t="s">
        <v>342</v>
      </c>
      <c r="R196" s="3">
        <v>462</v>
      </c>
      <c r="S196" s="4"/>
      <c r="T196" s="4">
        <v>2.81</v>
      </c>
      <c r="U196" s="4">
        <v>7.25</v>
      </c>
      <c r="V196" s="4">
        <v>127</v>
      </c>
      <c r="W196" s="4"/>
      <c r="X196" s="4">
        <v>13.3</v>
      </c>
      <c r="Y196" s="4">
        <v>256</v>
      </c>
      <c r="Z196" s="4">
        <f>0.5*0.005</f>
        <v>2.5000000000000001E-3</v>
      </c>
      <c r="AA196" s="3">
        <f t="shared" ref="AA196:AA259" si="71">Z196*1.2857</f>
        <v>3.2142500000000001E-3</v>
      </c>
      <c r="AB196" s="4">
        <v>0.82499999999999996</v>
      </c>
      <c r="AC196" s="4">
        <v>0.82499999999999996</v>
      </c>
      <c r="AD196" s="3">
        <f t="shared" ref="AD196:AD259" si="72">AC196*4.4286</f>
        <v>3.6535950000000001</v>
      </c>
      <c r="AE196" s="4">
        <f t="shared" si="68"/>
        <v>0.01</v>
      </c>
      <c r="AF196" s="3">
        <f t="shared" si="69"/>
        <v>3.2856999999999997E-2</v>
      </c>
      <c r="AG196" s="4">
        <v>0.47499999999999998</v>
      </c>
      <c r="AH196" s="3">
        <v>6.6880000000000004E-3</v>
      </c>
      <c r="AI196" s="4"/>
      <c r="AJ196" s="4">
        <v>1.3</v>
      </c>
      <c r="AK196" s="3">
        <v>1.4749999999999999E-2</v>
      </c>
      <c r="AL196" s="4">
        <v>0.35299999999999998</v>
      </c>
      <c r="AM196" s="4"/>
      <c r="AN196" s="4"/>
      <c r="AO196" s="4"/>
      <c r="AP196" s="4">
        <v>277.25</v>
      </c>
      <c r="AQ196" s="4">
        <v>73.36</v>
      </c>
      <c r="AR196" s="4">
        <v>1.522</v>
      </c>
      <c r="AS196" s="3">
        <v>6.0750000000000002</v>
      </c>
      <c r="AT196" s="4">
        <v>14.7</v>
      </c>
      <c r="AU196" s="4">
        <v>5.4805000000000001</v>
      </c>
      <c r="AV196" s="4"/>
      <c r="AW196" s="3">
        <v>16</v>
      </c>
      <c r="AX196" s="4"/>
      <c r="AY196" s="4"/>
      <c r="AZ196" s="4"/>
      <c r="BA196" s="3">
        <v>0.24099999999999999</v>
      </c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3">
        <v>5.3749999999999996E-3</v>
      </c>
      <c r="BM196" s="4"/>
      <c r="BN196" s="4"/>
      <c r="BO196" s="4"/>
      <c r="BP196" s="4"/>
      <c r="BQ196" s="4"/>
      <c r="BR196" s="4"/>
      <c r="BS196" s="4"/>
      <c r="BT196" s="3">
        <v>0.32074999999999998</v>
      </c>
      <c r="BU196" s="4"/>
      <c r="BV196" s="4"/>
      <c r="BW196" s="4"/>
      <c r="BX196" s="4"/>
      <c r="BY196" s="4"/>
      <c r="BZ196" s="4"/>
      <c r="CA196" s="4"/>
      <c r="CB196" s="3">
        <f t="shared" si="70"/>
        <v>0.01</v>
      </c>
      <c r="CC196" s="4"/>
      <c r="CD196" s="11">
        <v>1322.5</v>
      </c>
      <c r="CE196" s="4">
        <v>647.5</v>
      </c>
      <c r="CF196" s="4" t="s">
        <v>169</v>
      </c>
      <c r="CG196" s="4">
        <v>18.5</v>
      </c>
      <c r="CH196" s="4"/>
      <c r="CI196" s="4" t="s">
        <v>169</v>
      </c>
      <c r="CJ196" s="4"/>
      <c r="CK196" s="12">
        <v>25050</v>
      </c>
      <c r="CL196" s="11">
        <v>8002.5</v>
      </c>
      <c r="CM196" s="4" t="s">
        <v>175</v>
      </c>
      <c r="CN196" s="4" t="s">
        <v>317</v>
      </c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>
        <v>7.3749999999999996E-2</v>
      </c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 t="s">
        <v>315</v>
      </c>
      <c r="ES196" s="4" t="s">
        <v>170</v>
      </c>
      <c r="ET196" s="3">
        <f t="shared" ref="ET196:ET259" si="73">SUM(ER196:ES196)</f>
        <v>0</v>
      </c>
      <c r="EU196" s="4" t="s">
        <v>345</v>
      </c>
      <c r="EV196" s="4"/>
      <c r="EW196" s="4"/>
      <c r="EX196" s="4"/>
      <c r="EY196" s="4" t="s">
        <v>346</v>
      </c>
      <c r="EZ196" s="4"/>
      <c r="FA196" s="4"/>
      <c r="FB196" s="4"/>
      <c r="FC196" s="4"/>
      <c r="FD196" s="4"/>
      <c r="FE196" s="4"/>
      <c r="FF196" s="4"/>
      <c r="FG196" s="4"/>
      <c r="FH196" s="4"/>
      <c r="FI196" s="4">
        <v>0.52749999999999997</v>
      </c>
      <c r="FJ196" s="4">
        <v>4.9950000000000001</v>
      </c>
      <c r="FK196" s="4">
        <v>47.777500000000003</v>
      </c>
    </row>
    <row r="197" spans="1:167" x14ac:dyDescent="0.25">
      <c r="A197" s="13">
        <v>52318</v>
      </c>
      <c r="B197" s="13" t="s">
        <v>362</v>
      </c>
      <c r="C197" s="4" t="s">
        <v>353</v>
      </c>
      <c r="D197" s="4"/>
      <c r="E197" s="1" t="s">
        <v>841</v>
      </c>
      <c r="F197" s="1"/>
      <c r="G197" s="1"/>
      <c r="H197" s="1" t="s">
        <v>825</v>
      </c>
      <c r="I197" s="1" t="s">
        <v>826</v>
      </c>
      <c r="J197" s="9" t="s">
        <v>878</v>
      </c>
      <c r="K197" s="9" t="s">
        <v>879</v>
      </c>
      <c r="L197" s="10">
        <v>468982.77</v>
      </c>
      <c r="M197" s="10">
        <v>5069614.2699999996</v>
      </c>
      <c r="N197" s="15" t="s">
        <v>831</v>
      </c>
      <c r="O197" s="15"/>
      <c r="P197" s="4">
        <v>230.25</v>
      </c>
      <c r="Q197" s="4" t="s">
        <v>342</v>
      </c>
      <c r="R197" s="3">
        <v>487</v>
      </c>
      <c r="S197" s="4"/>
      <c r="T197" s="4">
        <v>2.8125</v>
      </c>
      <c r="U197" s="4">
        <v>7.4749999999999996</v>
      </c>
      <c r="V197" s="4">
        <v>131.75</v>
      </c>
      <c r="W197" s="4"/>
      <c r="X197" s="4">
        <v>13.5</v>
      </c>
      <c r="Y197" s="4">
        <v>266.25</v>
      </c>
      <c r="Z197" s="4">
        <v>6.875E-3</v>
      </c>
      <c r="AA197" s="3">
        <f t="shared" si="71"/>
        <v>8.8391874999999998E-3</v>
      </c>
      <c r="AB197" s="4">
        <v>1.43</v>
      </c>
      <c r="AC197" s="4">
        <v>1.425</v>
      </c>
      <c r="AD197" s="3">
        <f t="shared" si="72"/>
        <v>6.3107550000000003</v>
      </c>
      <c r="AE197" s="4">
        <f t="shared" si="68"/>
        <v>0.01</v>
      </c>
      <c r="AF197" s="3">
        <f t="shared" si="69"/>
        <v>3.2856999999999997E-2</v>
      </c>
      <c r="AG197" s="4">
        <v>0.495</v>
      </c>
      <c r="AH197" s="3">
        <v>1.8062999999999999E-2</v>
      </c>
      <c r="AI197" s="4"/>
      <c r="AJ197" s="4">
        <v>1.925</v>
      </c>
      <c r="AK197" s="3">
        <v>3.2500000000000001E-2</v>
      </c>
      <c r="AL197" s="4" t="s">
        <v>343</v>
      </c>
      <c r="AM197" s="4"/>
      <c r="AN197" s="4"/>
      <c r="AO197" s="4"/>
      <c r="AP197" s="4">
        <v>280.75</v>
      </c>
      <c r="AQ197" s="4">
        <v>74.342500000000001</v>
      </c>
      <c r="AR197" s="4">
        <v>1.42625</v>
      </c>
      <c r="AS197" s="3">
        <v>12.5</v>
      </c>
      <c r="AT197" s="4">
        <v>16.002500000000001</v>
      </c>
      <c r="AU197" s="4">
        <v>7.2767499999999998</v>
      </c>
      <c r="AV197" s="4"/>
      <c r="AW197" s="3">
        <v>17.75</v>
      </c>
      <c r="AX197" s="4"/>
      <c r="AY197" s="4"/>
      <c r="AZ197" s="4"/>
      <c r="BA197" s="3">
        <v>0.18099999999999999</v>
      </c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3">
        <v>1.0625000000000001E-2</v>
      </c>
      <c r="BM197" s="4"/>
      <c r="BN197" s="4"/>
      <c r="BO197" s="4"/>
      <c r="BP197" s="4"/>
      <c r="BQ197" s="4"/>
      <c r="BR197" s="4"/>
      <c r="BS197" s="4"/>
      <c r="BT197" s="3">
        <v>0.63600000000000001</v>
      </c>
      <c r="BU197" s="4"/>
      <c r="BV197" s="4"/>
      <c r="BW197" s="4"/>
      <c r="BX197" s="4"/>
      <c r="BY197" s="4"/>
      <c r="BZ197" s="4"/>
      <c r="CA197" s="4"/>
      <c r="CB197" s="3">
        <f t="shared" si="70"/>
        <v>0.01</v>
      </c>
      <c r="CC197" s="4"/>
      <c r="CD197" s="12">
        <v>3665</v>
      </c>
      <c r="CE197" s="4">
        <v>370</v>
      </c>
      <c r="CF197" s="4">
        <v>118.75</v>
      </c>
      <c r="CG197" s="4">
        <v>37</v>
      </c>
      <c r="CH197" s="4"/>
      <c r="CI197" s="4" t="s">
        <v>169</v>
      </c>
      <c r="CJ197" s="4"/>
      <c r="CK197" s="11">
        <v>3132.5</v>
      </c>
      <c r="CL197" s="11">
        <v>5857.5</v>
      </c>
      <c r="CM197" s="4" t="s">
        <v>175</v>
      </c>
      <c r="CN197" s="4" t="s">
        <v>317</v>
      </c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>
        <v>0.22750000000000001</v>
      </c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 t="s">
        <v>315</v>
      </c>
      <c r="ES197" s="4" t="s">
        <v>170</v>
      </c>
      <c r="ET197" s="3">
        <f t="shared" si="73"/>
        <v>0</v>
      </c>
      <c r="EU197" s="4" t="s">
        <v>345</v>
      </c>
      <c r="EV197" s="4"/>
      <c r="EW197" s="4"/>
      <c r="EX197" s="4"/>
      <c r="EY197" s="4" t="s">
        <v>346</v>
      </c>
      <c r="EZ197" s="4"/>
      <c r="FA197" s="4"/>
      <c r="FB197" s="4"/>
      <c r="FC197" s="4"/>
      <c r="FD197" s="4"/>
      <c r="FE197" s="4"/>
      <c r="FF197" s="4"/>
      <c r="FG197" s="4"/>
      <c r="FH197" s="4"/>
      <c r="FI197" s="4">
        <v>3.32</v>
      </c>
      <c r="FJ197" s="4">
        <v>5.5750000000000002</v>
      </c>
      <c r="FK197" s="4">
        <v>53.5</v>
      </c>
    </row>
    <row r="198" spans="1:167" x14ac:dyDescent="0.25">
      <c r="A198" s="13">
        <v>52320</v>
      </c>
      <c r="B198" s="13" t="s">
        <v>363</v>
      </c>
      <c r="C198" s="4" t="s">
        <v>353</v>
      </c>
      <c r="D198" s="4"/>
      <c r="E198" s="1" t="s">
        <v>841</v>
      </c>
      <c r="F198" s="1"/>
      <c r="G198" s="1"/>
      <c r="H198" s="1" t="s">
        <v>825</v>
      </c>
      <c r="I198" s="1" t="s">
        <v>826</v>
      </c>
      <c r="J198" s="9" t="s">
        <v>878</v>
      </c>
      <c r="K198" s="9" t="s">
        <v>879</v>
      </c>
      <c r="L198" s="10">
        <v>465638.7</v>
      </c>
      <c r="M198" s="10">
        <v>5068739.96</v>
      </c>
      <c r="N198" s="15" t="s">
        <v>831</v>
      </c>
      <c r="O198" s="15"/>
      <c r="P198" s="4">
        <v>203</v>
      </c>
      <c r="Q198" s="4" t="s">
        <v>342</v>
      </c>
      <c r="R198" s="3">
        <v>655</v>
      </c>
      <c r="S198" s="4"/>
      <c r="T198" s="4">
        <v>21.215</v>
      </c>
      <c r="U198" s="4">
        <v>7.35</v>
      </c>
      <c r="V198" s="4">
        <v>127.25</v>
      </c>
      <c r="W198" s="4"/>
      <c r="X198" s="4">
        <v>13.3</v>
      </c>
      <c r="Y198" s="4">
        <v>220</v>
      </c>
      <c r="Z198" s="4">
        <f>0.5*0.005</f>
        <v>2.5000000000000001E-3</v>
      </c>
      <c r="AA198" s="3">
        <f t="shared" si="71"/>
        <v>3.2142500000000001E-3</v>
      </c>
      <c r="AB198" s="4">
        <v>1</v>
      </c>
      <c r="AC198" s="4">
        <v>1</v>
      </c>
      <c r="AD198" s="3">
        <f t="shared" si="72"/>
        <v>4.4286000000000003</v>
      </c>
      <c r="AE198" s="4">
        <f t="shared" si="68"/>
        <v>0.01</v>
      </c>
      <c r="AF198" s="3">
        <f t="shared" si="69"/>
        <v>3.2856999999999997E-2</v>
      </c>
      <c r="AG198" s="4">
        <v>0.6</v>
      </c>
      <c r="AH198" s="3">
        <f>0.5*0.0045</f>
        <v>2.2499999999999998E-3</v>
      </c>
      <c r="AI198" s="4"/>
      <c r="AJ198" s="4">
        <v>1.6</v>
      </c>
      <c r="AK198" s="3">
        <v>3.2500000000000001E-2</v>
      </c>
      <c r="AL198" s="4" t="s">
        <v>343</v>
      </c>
      <c r="AM198" s="4"/>
      <c r="AN198" s="4" t="s">
        <v>155</v>
      </c>
      <c r="AO198" s="4"/>
      <c r="AP198" s="4">
        <v>247.5</v>
      </c>
      <c r="AQ198" s="4">
        <v>63.832500000000003</v>
      </c>
      <c r="AR198" s="4">
        <v>1.75475</v>
      </c>
      <c r="AS198" s="3">
        <v>6.125</v>
      </c>
      <c r="AT198" s="4">
        <v>11.83</v>
      </c>
      <c r="AU198" s="4">
        <v>5.1352500000000001</v>
      </c>
      <c r="AV198" s="4"/>
      <c r="AW198" s="3">
        <v>12.75</v>
      </c>
      <c r="AX198" s="4"/>
      <c r="AY198" s="4"/>
      <c r="AZ198" s="4"/>
      <c r="BA198" s="3">
        <v>0.18049999999999999</v>
      </c>
      <c r="BB198" s="4"/>
      <c r="BC198" s="4">
        <v>0.80225000000000002</v>
      </c>
      <c r="BD198" s="4"/>
      <c r="BE198" s="4"/>
      <c r="BF198" s="4"/>
      <c r="BG198" s="4"/>
      <c r="BH198" s="4"/>
      <c r="BI198" s="4"/>
      <c r="BJ198" s="4">
        <v>3.8302499999999999</v>
      </c>
      <c r="BK198" s="4"/>
      <c r="BL198" s="3">
        <v>3.2625000000000001E-2</v>
      </c>
      <c r="BM198" s="4"/>
      <c r="BN198" s="4">
        <v>5.2749999999999998E-2</v>
      </c>
      <c r="BO198" s="4"/>
      <c r="BP198" s="4">
        <v>62.353250000000003</v>
      </c>
      <c r="BQ198" s="4"/>
      <c r="BR198" s="4">
        <v>8.2375000000000004E-2</v>
      </c>
      <c r="BS198" s="4"/>
      <c r="BT198" s="3">
        <v>7.3124999999999996E-2</v>
      </c>
      <c r="BU198" s="4"/>
      <c r="BV198" s="4"/>
      <c r="BW198" s="4"/>
      <c r="BX198" s="4"/>
      <c r="BY198" s="4"/>
      <c r="BZ198" s="4" t="s">
        <v>215</v>
      </c>
      <c r="CA198" s="4"/>
      <c r="CB198" s="3">
        <f t="shared" si="70"/>
        <v>0.01</v>
      </c>
      <c r="CC198" s="4"/>
      <c r="CD198" s="12">
        <v>17375</v>
      </c>
      <c r="CE198" s="12">
        <v>4410</v>
      </c>
      <c r="CF198" s="4">
        <v>60.25</v>
      </c>
      <c r="CG198" s="4">
        <v>21.25</v>
      </c>
      <c r="CH198" s="4"/>
      <c r="CI198" s="4" t="s">
        <v>169</v>
      </c>
      <c r="CJ198" s="4"/>
      <c r="CK198" s="11">
        <v>42151.25</v>
      </c>
      <c r="CL198" s="11">
        <v>7582.5</v>
      </c>
      <c r="CM198" s="4" t="s">
        <v>175</v>
      </c>
      <c r="CN198" s="4" t="s">
        <v>317</v>
      </c>
      <c r="CO198" s="4"/>
      <c r="CP198" s="4"/>
      <c r="CQ198" s="4"/>
      <c r="CR198" s="4"/>
      <c r="CS198" s="4"/>
      <c r="CT198" s="4"/>
      <c r="CU198" s="4"/>
      <c r="CV198" s="4"/>
      <c r="CW198" s="3" t="s">
        <v>180</v>
      </c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>
        <v>7.6249999999999998E-2</v>
      </c>
      <c r="DL198" s="4"/>
      <c r="DM198" s="4"/>
      <c r="DN198" s="4"/>
      <c r="DO198" s="4"/>
      <c r="DP198" s="4"/>
      <c r="DQ198" s="4"/>
      <c r="DR198" s="4"/>
      <c r="DS198" s="4" t="s">
        <v>315</v>
      </c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3" t="s">
        <v>180</v>
      </c>
      <c r="EO198" s="4"/>
      <c r="EP198" s="4"/>
      <c r="EQ198" s="3" t="s">
        <v>180</v>
      </c>
      <c r="ER198" s="4" t="s">
        <v>315</v>
      </c>
      <c r="ES198" s="4" t="s">
        <v>170</v>
      </c>
      <c r="ET198" s="3">
        <f t="shared" si="73"/>
        <v>0</v>
      </c>
      <c r="EU198" s="4" t="s">
        <v>345</v>
      </c>
      <c r="EV198" s="4"/>
      <c r="EW198" s="4"/>
      <c r="EX198" s="4"/>
      <c r="EY198" s="4" t="s">
        <v>346</v>
      </c>
      <c r="EZ198" s="4"/>
      <c r="FA198" s="4"/>
      <c r="FB198" s="4"/>
      <c r="FC198" s="4"/>
      <c r="FD198" s="4"/>
      <c r="FE198" s="4"/>
      <c r="FF198" s="4"/>
      <c r="FG198" s="4"/>
      <c r="FH198" s="4"/>
      <c r="FI198" s="4">
        <v>0.9325</v>
      </c>
      <c r="FJ198" s="4">
        <v>5.1825000000000001</v>
      </c>
      <c r="FK198" s="4">
        <v>49.38</v>
      </c>
    </row>
    <row r="199" spans="1:167" x14ac:dyDescent="0.25">
      <c r="A199" s="13">
        <v>52331</v>
      </c>
      <c r="B199" s="13" t="s">
        <v>364</v>
      </c>
      <c r="C199" s="4" t="s">
        <v>353</v>
      </c>
      <c r="D199" s="4"/>
      <c r="E199" s="1" t="s">
        <v>841</v>
      </c>
      <c r="F199" s="1"/>
      <c r="G199" s="1" t="s">
        <v>831</v>
      </c>
      <c r="H199" s="1" t="s">
        <v>825</v>
      </c>
      <c r="I199" s="1" t="s">
        <v>826</v>
      </c>
      <c r="J199" s="9" t="s">
        <v>878</v>
      </c>
      <c r="K199" s="9" t="s">
        <v>879</v>
      </c>
      <c r="L199" s="10">
        <v>468679</v>
      </c>
      <c r="M199" s="10">
        <v>5070495</v>
      </c>
      <c r="N199" s="15" t="s">
        <v>831</v>
      </c>
      <c r="O199" s="15"/>
      <c r="P199" s="4">
        <v>314.5</v>
      </c>
      <c r="Q199" s="4" t="s">
        <v>342</v>
      </c>
      <c r="R199" s="3">
        <v>667.25</v>
      </c>
      <c r="S199" s="4"/>
      <c r="T199" s="4">
        <v>11.074999999999999</v>
      </c>
      <c r="U199" s="4">
        <v>7.2</v>
      </c>
      <c r="V199" s="4">
        <v>139.25</v>
      </c>
      <c r="W199" s="4"/>
      <c r="X199" s="4">
        <v>13.2</v>
      </c>
      <c r="Y199" s="4">
        <v>341.75</v>
      </c>
      <c r="Z199" s="4">
        <f>0.5*0.005</f>
        <v>2.5000000000000001E-3</v>
      </c>
      <c r="AA199" s="3">
        <f t="shared" si="71"/>
        <v>3.2142500000000001E-3</v>
      </c>
      <c r="AB199" s="4">
        <v>1.4750000000000001</v>
      </c>
      <c r="AC199" s="4">
        <v>1.4750000000000001</v>
      </c>
      <c r="AD199" s="3">
        <f t="shared" si="72"/>
        <v>6.532185000000001</v>
      </c>
      <c r="AE199" s="4">
        <f t="shared" si="68"/>
        <v>0.01</v>
      </c>
      <c r="AF199" s="3">
        <f t="shared" si="69"/>
        <v>3.2856999999999997E-2</v>
      </c>
      <c r="AG199" s="4">
        <v>0.5</v>
      </c>
      <c r="AH199" s="3">
        <v>6.6880000000000004E-3</v>
      </c>
      <c r="AI199" s="4"/>
      <c r="AJ199" s="4">
        <v>1.9750000000000001</v>
      </c>
      <c r="AK199" s="3">
        <v>3.7249999999999998E-2</v>
      </c>
      <c r="AL199" s="4">
        <v>2.5954999999999999</v>
      </c>
      <c r="AM199" s="4"/>
      <c r="AN199" s="4" t="s">
        <v>155</v>
      </c>
      <c r="AO199" s="4"/>
      <c r="AP199" s="4">
        <v>384</v>
      </c>
      <c r="AQ199" s="4">
        <v>104.4725</v>
      </c>
      <c r="AR199" s="4">
        <v>1.6632499999999999</v>
      </c>
      <c r="AS199" s="3">
        <v>12.5</v>
      </c>
      <c r="AT199" s="4">
        <v>21.267499999999998</v>
      </c>
      <c r="AU199" s="4">
        <v>7.21075</v>
      </c>
      <c r="AV199" s="4"/>
      <c r="AW199" s="3">
        <v>31.25</v>
      </c>
      <c r="AX199" s="4"/>
      <c r="AY199" s="4"/>
      <c r="AZ199" s="4"/>
      <c r="BA199" s="3">
        <v>0.17949999999999999</v>
      </c>
      <c r="BB199" s="4"/>
      <c r="BC199" s="4">
        <v>0.67225000000000001</v>
      </c>
      <c r="BD199" s="4"/>
      <c r="BE199" s="4"/>
      <c r="BF199" s="4"/>
      <c r="BG199" s="4"/>
      <c r="BH199" s="4"/>
      <c r="BI199" s="4"/>
      <c r="BJ199" s="4">
        <v>18.765750000000001</v>
      </c>
      <c r="BK199" s="4"/>
      <c r="BL199" s="3">
        <f>0.5*0.005</f>
        <v>2.5000000000000001E-3</v>
      </c>
      <c r="BM199" s="4"/>
      <c r="BN199" s="4">
        <v>0.27174999999999999</v>
      </c>
      <c r="BO199" s="4"/>
      <c r="BP199" s="4">
        <v>0.8135</v>
      </c>
      <c r="BQ199" s="4"/>
      <c r="BR199" s="4">
        <v>0.29512500000000003</v>
      </c>
      <c r="BS199" s="4"/>
      <c r="BT199" s="3">
        <v>0.40212500000000001</v>
      </c>
      <c r="BU199" s="4"/>
      <c r="BV199" s="4"/>
      <c r="BW199" s="4"/>
      <c r="BX199" s="4"/>
      <c r="BY199" s="4"/>
      <c r="BZ199" s="4">
        <v>8</v>
      </c>
      <c r="CA199" s="4"/>
      <c r="CB199" s="3">
        <f t="shared" si="70"/>
        <v>0.01</v>
      </c>
      <c r="CC199" s="4"/>
      <c r="CD199" s="11">
        <v>4807.5</v>
      </c>
      <c r="CE199" s="4">
        <v>890</v>
      </c>
      <c r="CF199" s="4">
        <v>12.25</v>
      </c>
      <c r="CG199" s="4">
        <v>11</v>
      </c>
      <c r="CH199" s="4"/>
      <c r="CI199" s="4" t="s">
        <v>169</v>
      </c>
      <c r="CJ199" s="4"/>
      <c r="CK199" s="12">
        <v>1680</v>
      </c>
      <c r="CL199" s="12">
        <v>6010</v>
      </c>
      <c r="CM199" s="4" t="s">
        <v>175</v>
      </c>
      <c r="CN199" s="4" t="s">
        <v>317</v>
      </c>
      <c r="CO199" s="4"/>
      <c r="CP199" s="4"/>
      <c r="CQ199" s="4"/>
      <c r="CR199" s="4"/>
      <c r="CS199" s="4"/>
      <c r="CT199" s="4"/>
      <c r="CU199" s="4"/>
      <c r="CV199" s="4"/>
      <c r="CW199" s="3" t="s">
        <v>180</v>
      </c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>
        <v>0.14749999999999999</v>
      </c>
      <c r="DL199" s="4"/>
      <c r="DM199" s="4"/>
      <c r="DN199" s="4"/>
      <c r="DO199" s="4"/>
      <c r="DP199" s="4"/>
      <c r="DQ199" s="4"/>
      <c r="DR199" s="4"/>
      <c r="DS199" s="4" t="s">
        <v>315</v>
      </c>
      <c r="DT199" s="4"/>
      <c r="DU199" s="3" t="s">
        <v>350</v>
      </c>
      <c r="DV199" s="3" t="s">
        <v>350</v>
      </c>
      <c r="DW199" s="4"/>
      <c r="DX199" s="4"/>
      <c r="DY199" s="4"/>
      <c r="DZ199" s="4"/>
      <c r="EA199" s="4"/>
      <c r="EB199" s="4"/>
      <c r="EC199" s="4"/>
      <c r="ED199" s="4"/>
      <c r="EE199" s="3" t="s">
        <v>350</v>
      </c>
      <c r="EF199" s="4"/>
      <c r="EG199" s="4"/>
      <c r="EH199" s="4"/>
      <c r="EI199" s="4"/>
      <c r="EJ199" s="4"/>
      <c r="EK199" s="4"/>
      <c r="EL199" s="4"/>
      <c r="EM199" s="4"/>
      <c r="EN199" s="3" t="s">
        <v>180</v>
      </c>
      <c r="EO199" s="4"/>
      <c r="EP199" s="4"/>
      <c r="EQ199" s="3" t="s">
        <v>180</v>
      </c>
      <c r="ER199" s="4" t="s">
        <v>315</v>
      </c>
      <c r="ES199" s="4" t="s">
        <v>170</v>
      </c>
      <c r="ET199" s="3">
        <f t="shared" si="73"/>
        <v>0</v>
      </c>
      <c r="EU199" s="4" t="s">
        <v>345</v>
      </c>
      <c r="EV199" s="4"/>
      <c r="EW199" s="4"/>
      <c r="EX199" s="4"/>
      <c r="EY199" s="4" t="s">
        <v>346</v>
      </c>
      <c r="EZ199" s="4"/>
      <c r="FA199" s="4"/>
      <c r="FB199" s="4"/>
      <c r="FC199" s="4"/>
      <c r="FD199" s="4"/>
      <c r="FE199" s="4"/>
      <c r="FF199" s="4"/>
      <c r="FG199" s="4"/>
      <c r="FH199" s="4"/>
      <c r="FI199" s="4">
        <v>0.8125</v>
      </c>
      <c r="FJ199" s="4">
        <v>5.835</v>
      </c>
      <c r="FK199" s="4">
        <v>55.65</v>
      </c>
    </row>
    <row r="200" spans="1:167" x14ac:dyDescent="0.25">
      <c r="A200" s="13">
        <v>52332</v>
      </c>
      <c r="B200" s="13" t="s">
        <v>365</v>
      </c>
      <c r="C200" s="4" t="s">
        <v>353</v>
      </c>
      <c r="D200" s="4"/>
      <c r="E200" s="1" t="s">
        <v>841</v>
      </c>
      <c r="F200" s="1"/>
      <c r="G200" s="1"/>
      <c r="H200" s="1" t="s">
        <v>825</v>
      </c>
      <c r="I200" s="1" t="s">
        <v>826</v>
      </c>
      <c r="J200" s="9" t="s">
        <v>878</v>
      </c>
      <c r="K200" s="9" t="s">
        <v>879</v>
      </c>
      <c r="L200" s="10">
        <v>468679</v>
      </c>
      <c r="M200" s="10">
        <v>5070495</v>
      </c>
      <c r="N200" s="15" t="s">
        <v>831</v>
      </c>
      <c r="O200" s="15"/>
      <c r="P200" s="4">
        <v>197</v>
      </c>
      <c r="Q200" s="4" t="s">
        <v>342</v>
      </c>
      <c r="R200" s="3">
        <v>434.75</v>
      </c>
      <c r="S200" s="4"/>
      <c r="T200" s="4">
        <v>1.6875</v>
      </c>
      <c r="U200" s="4">
        <v>7.35</v>
      </c>
      <c r="V200" s="4">
        <v>117</v>
      </c>
      <c r="W200" s="4"/>
      <c r="X200" s="4">
        <v>13.2</v>
      </c>
      <c r="Y200" s="4">
        <v>240.5</v>
      </c>
      <c r="Z200" s="4">
        <v>9.3749999999999997E-3</v>
      </c>
      <c r="AA200" s="3">
        <f t="shared" si="71"/>
        <v>1.20534375E-2</v>
      </c>
      <c r="AB200" s="4">
        <v>1.0825</v>
      </c>
      <c r="AC200" s="4">
        <v>1.075</v>
      </c>
      <c r="AD200" s="3">
        <f t="shared" si="72"/>
        <v>4.760745</v>
      </c>
      <c r="AE200" s="4">
        <f t="shared" si="68"/>
        <v>0.01</v>
      </c>
      <c r="AF200" s="3">
        <f t="shared" si="69"/>
        <v>3.2856999999999997E-2</v>
      </c>
      <c r="AG200" s="4">
        <v>0.46750000000000003</v>
      </c>
      <c r="AH200" s="3">
        <v>1.3063E-2</v>
      </c>
      <c r="AI200" s="4"/>
      <c r="AJ200" s="4">
        <v>1.55</v>
      </c>
      <c r="AK200" s="3">
        <v>2.1125000000000001E-2</v>
      </c>
      <c r="AL200" s="4" t="s">
        <v>343</v>
      </c>
      <c r="AM200" s="4"/>
      <c r="AN200" s="4"/>
      <c r="AO200" s="4"/>
      <c r="AP200" s="4">
        <v>240.5</v>
      </c>
      <c r="AQ200" s="4">
        <v>65.577500000000001</v>
      </c>
      <c r="AR200" s="4">
        <v>1.1152500000000001</v>
      </c>
      <c r="AS200" s="3">
        <v>9.4749999999999996</v>
      </c>
      <c r="AT200" s="4">
        <v>15.35</v>
      </c>
      <c r="AU200" s="4">
        <v>3.6067499999999999</v>
      </c>
      <c r="AV200" s="4"/>
      <c r="AW200" s="3">
        <v>21.75</v>
      </c>
      <c r="AX200" s="4"/>
      <c r="AY200" s="4"/>
      <c r="AZ200" s="4"/>
      <c r="BA200" s="3">
        <v>9.8000000000000004E-2</v>
      </c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3">
        <f>0.5*0.005</f>
        <v>2.5000000000000001E-3</v>
      </c>
      <c r="BM200" s="4"/>
      <c r="BN200" s="4"/>
      <c r="BO200" s="4"/>
      <c r="BP200" s="4"/>
      <c r="BQ200" s="4"/>
      <c r="BR200" s="4"/>
      <c r="BS200" s="4"/>
      <c r="BT200" s="3">
        <v>0.31474999999999997</v>
      </c>
      <c r="BU200" s="4"/>
      <c r="BV200" s="4"/>
      <c r="BW200" s="4"/>
      <c r="BX200" s="4"/>
      <c r="BY200" s="4"/>
      <c r="BZ200" s="4"/>
      <c r="CA200" s="4"/>
      <c r="CB200" s="3">
        <v>2.0250000000000001E-2</v>
      </c>
      <c r="CC200" s="4"/>
      <c r="CD200" s="12">
        <v>3185</v>
      </c>
      <c r="CE200" s="12">
        <v>2105</v>
      </c>
      <c r="CF200" s="4">
        <v>58.75</v>
      </c>
      <c r="CG200" s="4" t="s">
        <v>169</v>
      </c>
      <c r="CH200" s="4"/>
      <c r="CI200" s="4" t="s">
        <v>169</v>
      </c>
      <c r="CJ200" s="4"/>
      <c r="CK200" s="12">
        <v>1221</v>
      </c>
      <c r="CL200" s="11">
        <v>5517.5</v>
      </c>
      <c r="CM200" s="4" t="s">
        <v>175</v>
      </c>
      <c r="CN200" s="4" t="s">
        <v>317</v>
      </c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>
        <v>7.6249999999999998E-2</v>
      </c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 t="s">
        <v>315</v>
      </c>
      <c r="ES200" s="4">
        <v>4.2500000000000003E-2</v>
      </c>
      <c r="ET200" s="3">
        <f t="shared" si="73"/>
        <v>4.2500000000000003E-2</v>
      </c>
      <c r="EU200" s="4" t="s">
        <v>345</v>
      </c>
      <c r="EV200" s="4"/>
      <c r="EW200" s="4"/>
      <c r="EX200" s="4"/>
      <c r="EY200" s="4" t="s">
        <v>346</v>
      </c>
      <c r="EZ200" s="4"/>
      <c r="FA200" s="4"/>
      <c r="FB200" s="4"/>
      <c r="FC200" s="4"/>
      <c r="FD200" s="4"/>
      <c r="FE200" s="4"/>
      <c r="FF200" s="4"/>
      <c r="FG200" s="4"/>
      <c r="FH200" s="4"/>
      <c r="FI200" s="4">
        <v>0.6875</v>
      </c>
      <c r="FJ200" s="4">
        <v>3.7675000000000001</v>
      </c>
      <c r="FK200" s="4">
        <v>35.967500000000001</v>
      </c>
    </row>
    <row r="201" spans="1:167" x14ac:dyDescent="0.25">
      <c r="A201" s="13">
        <v>52333</v>
      </c>
      <c r="B201" s="13" t="s">
        <v>366</v>
      </c>
      <c r="C201" s="4" t="s">
        <v>353</v>
      </c>
      <c r="D201" s="4"/>
      <c r="E201" s="1" t="s">
        <v>841</v>
      </c>
      <c r="F201" s="1"/>
      <c r="G201" s="1"/>
      <c r="H201" s="1" t="s">
        <v>825</v>
      </c>
      <c r="I201" s="1" t="s">
        <v>826</v>
      </c>
      <c r="J201" s="9" t="s">
        <v>878</v>
      </c>
      <c r="K201" s="9" t="s">
        <v>879</v>
      </c>
      <c r="L201" s="10">
        <v>468679</v>
      </c>
      <c r="M201" s="10">
        <v>5070495</v>
      </c>
      <c r="N201" s="15" t="s">
        <v>831</v>
      </c>
      <c r="O201" s="15"/>
      <c r="P201" s="4">
        <v>206.75</v>
      </c>
      <c r="Q201" s="4" t="s">
        <v>342</v>
      </c>
      <c r="R201" s="3">
        <v>456.5</v>
      </c>
      <c r="S201" s="4"/>
      <c r="T201" s="4">
        <v>1.6850000000000001</v>
      </c>
      <c r="U201" s="4">
        <v>7.5250000000000004</v>
      </c>
      <c r="V201" s="4">
        <v>118.5</v>
      </c>
      <c r="W201" s="4"/>
      <c r="X201" s="4">
        <v>13.45</v>
      </c>
      <c r="Y201" s="4">
        <v>256.75</v>
      </c>
      <c r="Z201" s="4">
        <f>0.5*0.005</f>
        <v>2.5000000000000001E-3</v>
      </c>
      <c r="AA201" s="3">
        <f t="shared" si="71"/>
        <v>3.2142500000000001E-3</v>
      </c>
      <c r="AB201" s="4">
        <v>1.3525</v>
      </c>
      <c r="AC201" s="4">
        <v>1.35</v>
      </c>
      <c r="AD201" s="3">
        <f t="shared" si="72"/>
        <v>5.9786100000000006</v>
      </c>
      <c r="AE201" s="4">
        <f t="shared" si="68"/>
        <v>0.01</v>
      </c>
      <c r="AF201" s="3">
        <f t="shared" si="69"/>
        <v>3.2856999999999997E-2</v>
      </c>
      <c r="AG201" s="4">
        <v>0.29749999999999999</v>
      </c>
      <c r="AH201" s="3">
        <f>0.5*0.0045</f>
        <v>2.2499999999999998E-3</v>
      </c>
      <c r="AI201" s="4"/>
      <c r="AJ201" s="4">
        <v>1.65</v>
      </c>
      <c r="AK201" s="3" t="s">
        <v>358</v>
      </c>
      <c r="AL201" s="4" t="s">
        <v>343</v>
      </c>
      <c r="AM201" s="4"/>
      <c r="AN201" s="4"/>
      <c r="AO201" s="4"/>
      <c r="AP201" s="4">
        <v>252</v>
      </c>
      <c r="AQ201" s="4">
        <v>69.697500000000005</v>
      </c>
      <c r="AR201" s="4">
        <v>1.1047499999999999</v>
      </c>
      <c r="AS201" s="3">
        <v>10</v>
      </c>
      <c r="AT201" s="4">
        <v>15.897500000000001</v>
      </c>
      <c r="AU201" s="4">
        <v>3.7987500000000001</v>
      </c>
      <c r="AV201" s="4"/>
      <c r="AW201" s="3">
        <v>27.25</v>
      </c>
      <c r="AX201" s="4"/>
      <c r="AY201" s="4"/>
      <c r="AZ201" s="4"/>
      <c r="BA201" s="3">
        <v>0.12175</v>
      </c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3">
        <f>0.5*0.005</f>
        <v>2.5000000000000001E-3</v>
      </c>
      <c r="BM201" s="4"/>
      <c r="BN201" s="4"/>
      <c r="BO201" s="4"/>
      <c r="BP201" s="4"/>
      <c r="BQ201" s="4"/>
      <c r="BR201" s="4"/>
      <c r="BS201" s="4"/>
      <c r="BT201" s="3">
        <v>0.33337499999999998</v>
      </c>
      <c r="BU201" s="4"/>
      <c r="BV201" s="4"/>
      <c r="BW201" s="4"/>
      <c r="BX201" s="4"/>
      <c r="BY201" s="4"/>
      <c r="BZ201" s="4"/>
      <c r="CA201" s="4"/>
      <c r="CB201" s="3">
        <v>2.9000000000000001E-2</v>
      </c>
      <c r="CC201" s="4"/>
      <c r="CD201" s="12">
        <v>3550</v>
      </c>
      <c r="CE201" s="4">
        <v>855</v>
      </c>
      <c r="CF201" s="4" t="s">
        <v>169</v>
      </c>
      <c r="CG201" s="4">
        <v>10.25</v>
      </c>
      <c r="CH201" s="4"/>
      <c r="CI201" s="4" t="s">
        <v>169</v>
      </c>
      <c r="CJ201" s="4"/>
      <c r="CK201" s="11">
        <v>1359.25</v>
      </c>
      <c r="CL201" s="12">
        <v>5345</v>
      </c>
      <c r="CM201" s="4">
        <v>6.7500000000000004E-2</v>
      </c>
      <c r="CN201" s="4" t="s">
        <v>317</v>
      </c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>
        <v>0.16</v>
      </c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 t="s">
        <v>315</v>
      </c>
      <c r="ES201" s="4">
        <v>4.7500000000000001E-2</v>
      </c>
      <c r="ET201" s="3">
        <f t="shared" si="73"/>
        <v>4.7500000000000001E-2</v>
      </c>
      <c r="EU201" s="4" t="s">
        <v>345</v>
      </c>
      <c r="EV201" s="4"/>
      <c r="EW201" s="4"/>
      <c r="EX201" s="4"/>
      <c r="EY201" s="4" t="s">
        <v>346</v>
      </c>
      <c r="EZ201" s="4"/>
      <c r="FA201" s="4"/>
      <c r="FB201" s="4"/>
      <c r="FC201" s="4"/>
      <c r="FD201" s="4"/>
      <c r="FE201" s="4"/>
      <c r="FF201" s="4"/>
      <c r="FG201" s="4"/>
      <c r="FH201" s="4"/>
      <c r="FI201" s="4">
        <v>0.73250000000000004</v>
      </c>
      <c r="FJ201" s="4">
        <v>3.8424999999999998</v>
      </c>
      <c r="FK201" s="4">
        <v>36.947499999999998</v>
      </c>
    </row>
    <row r="202" spans="1:167" x14ac:dyDescent="0.25">
      <c r="A202" s="13">
        <v>52336</v>
      </c>
      <c r="B202" s="13" t="s">
        <v>367</v>
      </c>
      <c r="C202" s="4" t="s">
        <v>353</v>
      </c>
      <c r="D202" s="4"/>
      <c r="E202" s="1" t="s">
        <v>841</v>
      </c>
      <c r="F202" s="1"/>
      <c r="G202" s="1"/>
      <c r="H202" s="1" t="s">
        <v>825</v>
      </c>
      <c r="I202" s="1" t="s">
        <v>826</v>
      </c>
      <c r="J202" s="9" t="s">
        <v>878</v>
      </c>
      <c r="K202" s="9" t="s">
        <v>879</v>
      </c>
      <c r="L202" s="10">
        <v>468445.78</v>
      </c>
      <c r="M202" s="10">
        <v>5070246.8</v>
      </c>
      <c r="N202" s="15" t="s">
        <v>831</v>
      </c>
      <c r="O202" s="15"/>
      <c r="P202" s="4">
        <v>196.5</v>
      </c>
      <c r="Q202" s="4" t="s">
        <v>342</v>
      </c>
      <c r="R202" s="3">
        <v>424</v>
      </c>
      <c r="S202" s="4"/>
      <c r="T202" s="4">
        <v>2.0299999999999998</v>
      </c>
      <c r="U202" s="4">
        <v>7.4</v>
      </c>
      <c r="V202" s="4">
        <v>132.25</v>
      </c>
      <c r="W202" s="4"/>
      <c r="X202" s="4">
        <v>13.35</v>
      </c>
      <c r="Y202" s="4">
        <v>238.5</v>
      </c>
      <c r="Z202" s="4">
        <v>2.1874999999999999E-2</v>
      </c>
      <c r="AA202" s="3">
        <f t="shared" si="71"/>
        <v>2.8124687499999999E-2</v>
      </c>
      <c r="AB202" s="4">
        <v>1.27</v>
      </c>
      <c r="AC202" s="4">
        <v>1.25</v>
      </c>
      <c r="AD202" s="3">
        <f t="shared" si="72"/>
        <v>5.5357500000000002</v>
      </c>
      <c r="AE202" s="4">
        <f t="shared" si="68"/>
        <v>0.01</v>
      </c>
      <c r="AF202" s="3">
        <f t="shared" si="69"/>
        <v>3.2856999999999997E-2</v>
      </c>
      <c r="AG202" s="4">
        <v>0.25</v>
      </c>
      <c r="AH202" s="3">
        <v>1.6688000000000001E-2</v>
      </c>
      <c r="AI202" s="4"/>
      <c r="AJ202" s="4">
        <v>1.5</v>
      </c>
      <c r="AK202" s="3">
        <v>2.3375E-2</v>
      </c>
      <c r="AL202" s="4" t="s">
        <v>343</v>
      </c>
      <c r="AM202" s="4"/>
      <c r="AN202" s="4"/>
      <c r="AO202" s="4"/>
      <c r="AP202" s="4">
        <v>240</v>
      </c>
      <c r="AQ202" s="4">
        <v>64.692499999999995</v>
      </c>
      <c r="AR202" s="4">
        <v>1.0502499999999999</v>
      </c>
      <c r="AS202" s="3">
        <v>9.2750000000000004</v>
      </c>
      <c r="AT202" s="4">
        <v>14.4825</v>
      </c>
      <c r="AU202" s="4">
        <v>4.3745000000000003</v>
      </c>
      <c r="AV202" s="4"/>
      <c r="AW202" s="3">
        <v>17.25</v>
      </c>
      <c r="AX202" s="4"/>
      <c r="AY202" s="4"/>
      <c r="AZ202" s="4"/>
      <c r="BA202" s="3">
        <v>0.129</v>
      </c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3">
        <f>0.5*0.005</f>
        <v>2.5000000000000001E-3</v>
      </c>
      <c r="BM202" s="4"/>
      <c r="BN202" s="4"/>
      <c r="BO202" s="4"/>
      <c r="BP202" s="4"/>
      <c r="BQ202" s="4"/>
      <c r="BR202" s="4"/>
      <c r="BS202" s="4"/>
      <c r="BT202" s="3">
        <v>0.59099999999999997</v>
      </c>
      <c r="BU202" s="4"/>
      <c r="BV202" s="4"/>
      <c r="BW202" s="4"/>
      <c r="BX202" s="4"/>
      <c r="BY202" s="4"/>
      <c r="BZ202" s="4"/>
      <c r="CA202" s="4"/>
      <c r="CB202" s="3">
        <f>0.5*0.02</f>
        <v>0.01</v>
      </c>
      <c r="CC202" s="4"/>
      <c r="CD202" s="11">
        <v>7257.5</v>
      </c>
      <c r="CE202" s="11">
        <v>2467.5</v>
      </c>
      <c r="CF202" s="4">
        <v>361.25</v>
      </c>
      <c r="CG202" s="11">
        <v>2253.75</v>
      </c>
      <c r="CH202" s="4"/>
      <c r="CI202" s="4" t="s">
        <v>169</v>
      </c>
      <c r="CJ202" s="4"/>
      <c r="CK202" s="11">
        <v>25451.25</v>
      </c>
      <c r="CL202" s="11">
        <v>6127.5</v>
      </c>
      <c r="CM202" s="4" t="s">
        <v>175</v>
      </c>
      <c r="CN202" s="4" t="s">
        <v>317</v>
      </c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>
        <v>8.2500000000000004E-2</v>
      </c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 t="s">
        <v>315</v>
      </c>
      <c r="ES202" s="4" t="s">
        <v>170</v>
      </c>
      <c r="ET202" s="3">
        <f t="shared" si="73"/>
        <v>0</v>
      </c>
      <c r="EU202" s="4" t="s">
        <v>345</v>
      </c>
      <c r="EV202" s="4"/>
      <c r="EW202" s="4"/>
      <c r="EX202" s="4"/>
      <c r="EY202" s="4" t="s">
        <v>346</v>
      </c>
      <c r="EZ202" s="4"/>
      <c r="FA202" s="4"/>
      <c r="FB202" s="4"/>
      <c r="FC202" s="4"/>
      <c r="FD202" s="4"/>
      <c r="FE202" s="4"/>
      <c r="FF202" s="4"/>
      <c r="FG202" s="4"/>
      <c r="FH202" s="4"/>
      <c r="FI202" s="4">
        <v>0.69</v>
      </c>
      <c r="FJ202" s="4">
        <v>3.69</v>
      </c>
      <c r="FK202" s="4">
        <v>35.284999999999997</v>
      </c>
    </row>
    <row r="203" spans="1:167" x14ac:dyDescent="0.25">
      <c r="A203" s="13">
        <v>52337</v>
      </c>
      <c r="B203" s="13" t="s">
        <v>368</v>
      </c>
      <c r="C203" s="4" t="s">
        <v>353</v>
      </c>
      <c r="D203" s="4"/>
      <c r="E203" s="1" t="s">
        <v>841</v>
      </c>
      <c r="F203" s="1"/>
      <c r="G203" s="1"/>
      <c r="H203" s="1" t="s">
        <v>825</v>
      </c>
      <c r="I203" s="1" t="s">
        <v>826</v>
      </c>
      <c r="J203" s="9" t="s">
        <v>878</v>
      </c>
      <c r="K203" s="9" t="s">
        <v>879</v>
      </c>
      <c r="L203" s="10">
        <v>468445.78</v>
      </c>
      <c r="M203" s="10">
        <v>5070246.8</v>
      </c>
      <c r="N203" s="15" t="s">
        <v>831</v>
      </c>
      <c r="O203" s="15"/>
      <c r="P203" s="4">
        <v>184.75</v>
      </c>
      <c r="Q203" s="4" t="s">
        <v>342</v>
      </c>
      <c r="R203" s="3">
        <v>409.5</v>
      </c>
      <c r="S203" s="4"/>
      <c r="T203" s="4">
        <v>1.865</v>
      </c>
      <c r="U203" s="4">
        <v>7.35</v>
      </c>
      <c r="V203" s="4">
        <v>134</v>
      </c>
      <c r="W203" s="4"/>
      <c r="X203" s="4">
        <v>13.05</v>
      </c>
      <c r="Y203" s="4">
        <v>240.5</v>
      </c>
      <c r="Z203" s="4">
        <v>1.4375000000000001E-2</v>
      </c>
      <c r="AA203" s="3">
        <f t="shared" si="71"/>
        <v>1.84819375E-2</v>
      </c>
      <c r="AB203" s="4">
        <v>1.1375</v>
      </c>
      <c r="AC203" s="4">
        <v>1.125</v>
      </c>
      <c r="AD203" s="3">
        <f t="shared" si="72"/>
        <v>4.9821750000000007</v>
      </c>
      <c r="AE203" s="4">
        <f t="shared" si="68"/>
        <v>0.01</v>
      </c>
      <c r="AF203" s="3">
        <f t="shared" si="69"/>
        <v>3.2856999999999997E-2</v>
      </c>
      <c r="AG203" s="4">
        <v>0.63749999999999996</v>
      </c>
      <c r="AH203" s="3">
        <v>1.8062999999999999E-2</v>
      </c>
      <c r="AI203" s="4"/>
      <c r="AJ203" s="4">
        <v>1.7749999999999999</v>
      </c>
      <c r="AK203" s="3">
        <v>2.75E-2</v>
      </c>
      <c r="AL203" s="4" t="s">
        <v>343</v>
      </c>
      <c r="AM203" s="4"/>
      <c r="AN203" s="4" t="s">
        <v>155</v>
      </c>
      <c r="AO203" s="4"/>
      <c r="AP203" s="4">
        <v>225.5</v>
      </c>
      <c r="AQ203" s="4">
        <v>63.412500000000001</v>
      </c>
      <c r="AR203" s="4">
        <v>0.78974999999999995</v>
      </c>
      <c r="AS203" s="3">
        <v>9.125</v>
      </c>
      <c r="AT203" s="4">
        <v>14.567500000000001</v>
      </c>
      <c r="AU203" s="4">
        <v>2.5587499999999999</v>
      </c>
      <c r="AV203" s="4"/>
      <c r="AW203" s="3">
        <v>22.75</v>
      </c>
      <c r="AX203" s="4"/>
      <c r="AY203" s="4"/>
      <c r="AZ203" s="4"/>
      <c r="BA203" s="3">
        <v>0.161</v>
      </c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3">
        <f>0.5*0.005</f>
        <v>2.5000000000000001E-3</v>
      </c>
      <c r="BM203" s="4"/>
      <c r="BN203" s="4"/>
      <c r="BO203" s="4"/>
      <c r="BP203" s="4"/>
      <c r="BQ203" s="4"/>
      <c r="BR203" s="4"/>
      <c r="BS203" s="4"/>
      <c r="BT203" s="3">
        <v>0.85275000000000001</v>
      </c>
      <c r="BU203" s="4"/>
      <c r="BV203" s="4"/>
      <c r="BW203" s="4"/>
      <c r="BX203" s="4"/>
      <c r="BY203" s="4"/>
      <c r="BZ203" s="4"/>
      <c r="CA203" s="4"/>
      <c r="CB203" s="3">
        <f>0.5*0.02</f>
        <v>0.01</v>
      </c>
      <c r="CC203" s="4"/>
      <c r="CD203" s="12">
        <v>30140</v>
      </c>
      <c r="CE203" s="11">
        <v>3372.5</v>
      </c>
      <c r="CF203" s="4">
        <v>87</v>
      </c>
      <c r="CG203" s="4" t="s">
        <v>169</v>
      </c>
      <c r="CH203" s="4"/>
      <c r="CI203" s="4" t="s">
        <v>169</v>
      </c>
      <c r="CJ203" s="4"/>
      <c r="CK203" s="12">
        <v>376180</v>
      </c>
      <c r="CL203" s="12">
        <v>6070</v>
      </c>
      <c r="CM203" s="4" t="s">
        <v>175</v>
      </c>
      <c r="CN203" s="4" t="s">
        <v>317</v>
      </c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>
        <v>0.16500000000000001</v>
      </c>
      <c r="DL203" s="4"/>
      <c r="DM203" s="4"/>
      <c r="DN203" s="4"/>
      <c r="DO203" s="4"/>
      <c r="DP203" s="4"/>
      <c r="DQ203" s="4"/>
      <c r="DR203" s="4"/>
      <c r="DS203" s="4" t="s">
        <v>315</v>
      </c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 t="s">
        <v>315</v>
      </c>
      <c r="ES203" s="4">
        <v>5.2499999999999998E-2</v>
      </c>
      <c r="ET203" s="3">
        <f t="shared" si="73"/>
        <v>5.2499999999999998E-2</v>
      </c>
      <c r="EU203" s="4" t="s">
        <v>345</v>
      </c>
      <c r="EV203" s="4"/>
      <c r="EW203" s="4"/>
      <c r="EX203" s="4"/>
      <c r="EY203" s="4" t="s">
        <v>346</v>
      </c>
      <c r="EZ203" s="4"/>
      <c r="FA203" s="4"/>
      <c r="FB203" s="4"/>
      <c r="FC203" s="4"/>
      <c r="FD203" s="4"/>
      <c r="FE203" s="4"/>
      <c r="FF203" s="4"/>
      <c r="FG203" s="4"/>
      <c r="FH203" s="4"/>
      <c r="FI203" s="4">
        <v>0.6875</v>
      </c>
      <c r="FJ203" s="4">
        <v>3.7</v>
      </c>
      <c r="FK203" s="4">
        <v>35.229999999999997</v>
      </c>
    </row>
    <row r="204" spans="1:167" x14ac:dyDescent="0.25">
      <c r="A204" s="13">
        <v>52338</v>
      </c>
      <c r="B204" s="13" t="s">
        <v>369</v>
      </c>
      <c r="C204" s="4" t="s">
        <v>353</v>
      </c>
      <c r="D204" s="4"/>
      <c r="E204" s="1" t="s">
        <v>841</v>
      </c>
      <c r="F204" s="1"/>
      <c r="G204" s="1"/>
      <c r="H204" s="1" t="s">
        <v>825</v>
      </c>
      <c r="I204" s="1" t="s">
        <v>826</v>
      </c>
      <c r="J204" s="9" t="s">
        <v>878</v>
      </c>
      <c r="K204" s="9" t="s">
        <v>879</v>
      </c>
      <c r="L204" s="10">
        <v>468445.78</v>
      </c>
      <c r="M204" s="10">
        <v>5070246.8</v>
      </c>
      <c r="N204" s="15" t="s">
        <v>831</v>
      </c>
      <c r="O204" s="15"/>
      <c r="P204" s="4">
        <v>278</v>
      </c>
      <c r="Q204" s="4" t="s">
        <v>342</v>
      </c>
      <c r="R204" s="3">
        <v>584.75</v>
      </c>
      <c r="S204" s="4"/>
      <c r="T204" s="4">
        <v>17.942499999999999</v>
      </c>
      <c r="U204" s="4">
        <v>7.3250000000000002</v>
      </c>
      <c r="V204" s="4">
        <v>138.5</v>
      </c>
      <c r="W204" s="4"/>
      <c r="X204" s="4">
        <v>13.25</v>
      </c>
      <c r="Y204" s="4">
        <v>322.75</v>
      </c>
      <c r="Z204" s="4">
        <f t="shared" ref="Z204:Z210" si="74">0.5*0.005</f>
        <v>2.5000000000000001E-3</v>
      </c>
      <c r="AA204" s="3">
        <f t="shared" si="71"/>
        <v>3.2142500000000001E-3</v>
      </c>
      <c r="AB204" s="4">
        <v>1.1000000000000001</v>
      </c>
      <c r="AC204" s="4">
        <v>1.1000000000000001</v>
      </c>
      <c r="AD204" s="3">
        <f t="shared" si="72"/>
        <v>4.8714600000000008</v>
      </c>
      <c r="AE204" s="4">
        <f t="shared" si="68"/>
        <v>0.01</v>
      </c>
      <c r="AF204" s="3">
        <f t="shared" si="69"/>
        <v>3.2856999999999997E-2</v>
      </c>
      <c r="AG204" s="4">
        <v>0.55000000000000004</v>
      </c>
      <c r="AH204" s="3">
        <f>0.5*0.0045</f>
        <v>2.2499999999999998E-3</v>
      </c>
      <c r="AI204" s="4"/>
      <c r="AJ204" s="4">
        <v>1.65</v>
      </c>
      <c r="AK204" s="3">
        <v>4.2250000000000003E-2</v>
      </c>
      <c r="AL204" s="4">
        <v>1.7104999999999999</v>
      </c>
      <c r="AM204" s="4"/>
      <c r="AN204" s="4" t="s">
        <v>155</v>
      </c>
      <c r="AO204" s="4"/>
      <c r="AP204" s="4">
        <v>339</v>
      </c>
      <c r="AQ204" s="4">
        <v>89.697500000000005</v>
      </c>
      <c r="AR204" s="4">
        <v>1.5625</v>
      </c>
      <c r="AS204" s="3">
        <v>11.625</v>
      </c>
      <c r="AT204" s="4">
        <v>18.217500000000001</v>
      </c>
      <c r="AU204" s="4">
        <v>7.2092499999999999</v>
      </c>
      <c r="AV204" s="4"/>
      <c r="AW204" s="3">
        <v>28</v>
      </c>
      <c r="AX204" s="4"/>
      <c r="AY204" s="4"/>
      <c r="AZ204" s="4"/>
      <c r="BA204" s="3">
        <v>0.19675000000000001</v>
      </c>
      <c r="BB204" s="4"/>
      <c r="BC204" s="4">
        <v>0.52324999999999999</v>
      </c>
      <c r="BD204" s="4"/>
      <c r="BE204" s="4"/>
      <c r="BF204" s="4"/>
      <c r="BG204" s="4"/>
      <c r="BH204" s="4"/>
      <c r="BI204" s="4"/>
      <c r="BJ204" s="4">
        <v>37.487499999999997</v>
      </c>
      <c r="BK204" s="4"/>
      <c r="BL204" s="3">
        <v>1.0999999999999999E-2</v>
      </c>
      <c r="BM204" s="4"/>
      <c r="BN204" s="4">
        <v>0.23499999999999999</v>
      </c>
      <c r="BO204" s="4"/>
      <c r="BP204" s="4">
        <v>10.157</v>
      </c>
      <c r="BQ204" s="4"/>
      <c r="BR204" s="4">
        <v>0.32062499999999999</v>
      </c>
      <c r="BS204" s="4"/>
      <c r="BT204" s="3">
        <v>1.4981249999999999</v>
      </c>
      <c r="BU204" s="4"/>
      <c r="BV204" s="4"/>
      <c r="BW204" s="4"/>
      <c r="BX204" s="4"/>
      <c r="BY204" s="4"/>
      <c r="BZ204" s="4">
        <v>8.875</v>
      </c>
      <c r="CA204" s="4"/>
      <c r="CB204" s="3">
        <f>0.5*0.02</f>
        <v>0.01</v>
      </c>
      <c r="CC204" s="4"/>
      <c r="CD204" s="12">
        <v>3825</v>
      </c>
      <c r="CE204" s="12">
        <v>3665</v>
      </c>
      <c r="CF204" s="4">
        <v>21.75</v>
      </c>
      <c r="CG204" s="4">
        <v>48.75</v>
      </c>
      <c r="CH204" s="4"/>
      <c r="CI204" s="4" t="s">
        <v>169</v>
      </c>
      <c r="CJ204" s="4"/>
      <c r="CK204" s="11">
        <v>65110.5</v>
      </c>
      <c r="CL204" s="12">
        <v>6455</v>
      </c>
      <c r="CM204" s="4" t="s">
        <v>175</v>
      </c>
      <c r="CN204" s="4" t="s">
        <v>317</v>
      </c>
      <c r="CO204" s="4"/>
      <c r="CP204" s="4"/>
      <c r="CQ204" s="4"/>
      <c r="CR204" s="4"/>
      <c r="CS204" s="4"/>
      <c r="CT204" s="4"/>
      <c r="CU204" s="4"/>
      <c r="CV204" s="4"/>
      <c r="CW204" s="3">
        <v>7.4999999999999997E-3</v>
      </c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 t="s">
        <v>344</v>
      </c>
      <c r="DL204" s="4"/>
      <c r="DM204" s="4"/>
      <c r="DN204" s="4"/>
      <c r="DO204" s="4"/>
      <c r="DP204" s="4"/>
      <c r="DQ204" s="4"/>
      <c r="DR204" s="4"/>
      <c r="DS204" s="4" t="s">
        <v>315</v>
      </c>
      <c r="DT204" s="4"/>
      <c r="DU204" s="3" t="s">
        <v>350</v>
      </c>
      <c r="DV204" s="3" t="s">
        <v>350</v>
      </c>
      <c r="DW204" s="4"/>
      <c r="DX204" s="4"/>
      <c r="DY204" s="4"/>
      <c r="DZ204" s="4"/>
      <c r="EA204" s="4"/>
      <c r="EB204" s="4"/>
      <c r="EC204" s="4"/>
      <c r="ED204" s="4"/>
      <c r="EE204" s="3" t="s">
        <v>350</v>
      </c>
      <c r="EF204" s="4"/>
      <c r="EG204" s="4"/>
      <c r="EH204" s="4"/>
      <c r="EI204" s="4"/>
      <c r="EJ204" s="4"/>
      <c r="EK204" s="4"/>
      <c r="EL204" s="4"/>
      <c r="EM204" s="4"/>
      <c r="EN204" s="3" t="s">
        <v>180</v>
      </c>
      <c r="EO204" s="4"/>
      <c r="EP204" s="4"/>
      <c r="EQ204" s="3" t="s">
        <v>180</v>
      </c>
      <c r="ER204" s="4" t="s">
        <v>315</v>
      </c>
      <c r="ES204" s="4" t="s">
        <v>170</v>
      </c>
      <c r="ET204" s="3">
        <f t="shared" si="73"/>
        <v>0</v>
      </c>
      <c r="EU204" s="4" t="s">
        <v>345</v>
      </c>
      <c r="EV204" s="4"/>
      <c r="EW204" s="4"/>
      <c r="EX204" s="4"/>
      <c r="EY204" s="4" t="s">
        <v>346</v>
      </c>
      <c r="EZ204" s="4"/>
      <c r="FA204" s="4"/>
      <c r="FB204" s="4"/>
      <c r="FC204" s="4"/>
      <c r="FD204" s="4"/>
      <c r="FE204" s="4"/>
      <c r="FF204" s="4"/>
      <c r="FG204" s="4"/>
      <c r="FH204" s="4"/>
      <c r="FI204" s="4">
        <v>0.93500000000000005</v>
      </c>
      <c r="FJ204" s="4">
        <v>4.0149999999999997</v>
      </c>
      <c r="FK204" s="4">
        <v>38.299999999999997</v>
      </c>
    </row>
    <row r="205" spans="1:167" x14ac:dyDescent="0.25">
      <c r="A205" s="13">
        <v>52341</v>
      </c>
      <c r="B205" s="13" t="s">
        <v>370</v>
      </c>
      <c r="C205" s="4" t="s">
        <v>353</v>
      </c>
      <c r="D205" s="4"/>
      <c r="E205" s="1" t="s">
        <v>841</v>
      </c>
      <c r="F205" s="1"/>
      <c r="G205" s="1"/>
      <c r="H205" s="1" t="s">
        <v>825</v>
      </c>
      <c r="I205" s="1" t="s">
        <v>826</v>
      </c>
      <c r="J205" s="9" t="s">
        <v>878</v>
      </c>
      <c r="K205" s="9" t="s">
        <v>879</v>
      </c>
      <c r="L205" s="10">
        <v>468292.74</v>
      </c>
      <c r="M205" s="10">
        <v>5069991.25</v>
      </c>
      <c r="N205" s="15" t="s">
        <v>831</v>
      </c>
      <c r="O205" s="15"/>
      <c r="P205" s="4">
        <v>315.5</v>
      </c>
      <c r="Q205" s="4" t="s">
        <v>342</v>
      </c>
      <c r="R205" s="3">
        <v>694.75</v>
      </c>
      <c r="S205" s="4"/>
      <c r="T205" s="4">
        <v>12.37</v>
      </c>
      <c r="U205" s="4">
        <v>7.125</v>
      </c>
      <c r="V205" s="4">
        <v>145.5</v>
      </c>
      <c r="W205" s="4"/>
      <c r="X205" s="4">
        <v>13.35</v>
      </c>
      <c r="Y205" s="4">
        <v>352</v>
      </c>
      <c r="Z205" s="4">
        <f t="shared" si="74"/>
        <v>2.5000000000000001E-3</v>
      </c>
      <c r="AA205" s="3">
        <f t="shared" si="71"/>
        <v>3.2142500000000001E-3</v>
      </c>
      <c r="AB205" s="4">
        <v>1.8</v>
      </c>
      <c r="AC205" s="4">
        <v>1.8</v>
      </c>
      <c r="AD205" s="3">
        <f t="shared" si="72"/>
        <v>7.9714800000000006</v>
      </c>
      <c r="AE205" s="4">
        <f t="shared" si="68"/>
        <v>0.01</v>
      </c>
      <c r="AF205" s="3">
        <f t="shared" si="69"/>
        <v>3.2856999999999997E-2</v>
      </c>
      <c r="AG205" s="4">
        <v>0.375</v>
      </c>
      <c r="AH205" s="3">
        <v>6.6880000000000004E-3</v>
      </c>
      <c r="AI205" s="4"/>
      <c r="AJ205" s="4">
        <v>2.1749999999999998</v>
      </c>
      <c r="AK205" s="3">
        <v>4.2250000000000003E-2</v>
      </c>
      <c r="AL205" s="4">
        <v>2.6219999999999999</v>
      </c>
      <c r="AM205" s="4"/>
      <c r="AN205" s="4" t="s">
        <v>155</v>
      </c>
      <c r="AO205" s="4"/>
      <c r="AP205" s="4">
        <v>396</v>
      </c>
      <c r="AQ205" s="4">
        <v>106.5575</v>
      </c>
      <c r="AR205" s="4">
        <v>1.7745</v>
      </c>
      <c r="AS205" s="3">
        <v>12.25</v>
      </c>
      <c r="AT205" s="4">
        <v>21.92</v>
      </c>
      <c r="AU205" s="4">
        <v>8.5297499999999999</v>
      </c>
      <c r="AV205" s="4"/>
      <c r="AW205" s="3">
        <v>31.25</v>
      </c>
      <c r="AX205" s="4"/>
      <c r="AY205" s="4"/>
      <c r="AZ205" s="4"/>
      <c r="BA205" s="3">
        <v>0.23425000000000001</v>
      </c>
      <c r="BB205" s="4"/>
      <c r="BC205" s="4">
        <v>0.30099999999999999</v>
      </c>
      <c r="BD205" s="4"/>
      <c r="BE205" s="4"/>
      <c r="BF205" s="4"/>
      <c r="BG205" s="4"/>
      <c r="BH205" s="4"/>
      <c r="BI205" s="4"/>
      <c r="BJ205" s="4">
        <v>28.067250000000001</v>
      </c>
      <c r="BK205" s="4"/>
      <c r="BL205" s="3">
        <v>8.2500000000000004E-3</v>
      </c>
      <c r="BM205" s="4"/>
      <c r="BN205" s="4">
        <v>0.24249999999999999</v>
      </c>
      <c r="BO205" s="4"/>
      <c r="BP205" s="4">
        <v>1.7115</v>
      </c>
      <c r="BQ205" s="4"/>
      <c r="BR205" s="4">
        <v>0.29112500000000002</v>
      </c>
      <c r="BS205" s="4"/>
      <c r="BT205" s="3">
        <v>0.99450000000000005</v>
      </c>
      <c r="BU205" s="4"/>
      <c r="BV205" s="4"/>
      <c r="BW205" s="4"/>
      <c r="BX205" s="4"/>
      <c r="BY205" s="4"/>
      <c r="BZ205" s="4">
        <v>13.875</v>
      </c>
      <c r="CA205" s="4"/>
      <c r="CB205" s="3">
        <v>4.7E-2</v>
      </c>
      <c r="CC205" s="4"/>
      <c r="CD205" s="11">
        <v>1117.5</v>
      </c>
      <c r="CE205" s="11">
        <v>1627.5</v>
      </c>
      <c r="CF205" s="4" t="s">
        <v>169</v>
      </c>
      <c r="CG205" s="4" t="s">
        <v>169</v>
      </c>
      <c r="CH205" s="4"/>
      <c r="CI205" s="4" t="s">
        <v>169</v>
      </c>
      <c r="CJ205" s="4"/>
      <c r="CK205" s="4">
        <v>365.5</v>
      </c>
      <c r="CL205" s="12">
        <v>6325</v>
      </c>
      <c r="CM205" s="4" t="s">
        <v>175</v>
      </c>
      <c r="CN205" s="4" t="s">
        <v>317</v>
      </c>
      <c r="CO205" s="4"/>
      <c r="CP205" s="4"/>
      <c r="CQ205" s="4"/>
      <c r="CR205" s="4"/>
      <c r="CS205" s="4"/>
      <c r="CT205" s="4"/>
      <c r="CU205" s="4"/>
      <c r="CV205" s="4"/>
      <c r="CW205" s="3" t="s">
        <v>180</v>
      </c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>
        <v>9.2499999999999999E-2</v>
      </c>
      <c r="DL205" s="4"/>
      <c r="DM205" s="4"/>
      <c r="DN205" s="4"/>
      <c r="DO205" s="4"/>
      <c r="DP205" s="4"/>
      <c r="DQ205" s="4"/>
      <c r="DR205" s="4"/>
      <c r="DS205" s="4" t="s">
        <v>315</v>
      </c>
      <c r="DT205" s="4"/>
      <c r="DU205" s="3" t="s">
        <v>350</v>
      </c>
      <c r="DV205" s="3" t="s">
        <v>350</v>
      </c>
      <c r="DW205" s="4"/>
      <c r="DX205" s="4"/>
      <c r="DY205" s="4"/>
      <c r="DZ205" s="4"/>
      <c r="EA205" s="4"/>
      <c r="EB205" s="4"/>
      <c r="EC205" s="4"/>
      <c r="ED205" s="4"/>
      <c r="EE205" s="3" t="s">
        <v>350</v>
      </c>
      <c r="EF205" s="4"/>
      <c r="EG205" s="4"/>
      <c r="EH205" s="4"/>
      <c r="EI205" s="4"/>
      <c r="EJ205" s="4"/>
      <c r="EK205" s="4"/>
      <c r="EL205" s="4"/>
      <c r="EM205" s="4"/>
      <c r="EN205" s="3" t="s">
        <v>180</v>
      </c>
      <c r="EO205" s="4"/>
      <c r="EP205" s="4"/>
      <c r="EQ205" s="3" t="s">
        <v>180</v>
      </c>
      <c r="ER205" s="4" t="s">
        <v>315</v>
      </c>
      <c r="ES205" s="4" t="s">
        <v>170</v>
      </c>
      <c r="ET205" s="3">
        <f t="shared" si="73"/>
        <v>0</v>
      </c>
      <c r="EU205" s="4" t="s">
        <v>345</v>
      </c>
      <c r="EV205" s="4"/>
      <c r="EW205" s="4"/>
      <c r="EX205" s="4"/>
      <c r="EY205" s="4" t="s">
        <v>346</v>
      </c>
      <c r="EZ205" s="4"/>
      <c r="FA205" s="4"/>
      <c r="FB205" s="4"/>
      <c r="FC205" s="4"/>
      <c r="FD205" s="4"/>
      <c r="FE205" s="4"/>
      <c r="FF205" s="4"/>
      <c r="FG205" s="4"/>
      <c r="FH205" s="4"/>
      <c r="FI205" s="4">
        <v>0.44500000000000001</v>
      </c>
      <c r="FJ205" s="4">
        <v>3.4550000000000001</v>
      </c>
      <c r="FK205" s="4">
        <v>33.067500000000003</v>
      </c>
    </row>
    <row r="206" spans="1:167" x14ac:dyDescent="0.25">
      <c r="A206" s="13">
        <v>52342</v>
      </c>
      <c r="B206" s="13" t="s">
        <v>371</v>
      </c>
      <c r="C206" s="4" t="s">
        <v>353</v>
      </c>
      <c r="D206" s="4"/>
      <c r="E206" s="1" t="s">
        <v>841</v>
      </c>
      <c r="F206" s="1"/>
      <c r="G206" s="1"/>
      <c r="H206" s="1" t="s">
        <v>825</v>
      </c>
      <c r="I206" s="1" t="s">
        <v>826</v>
      </c>
      <c r="J206" s="9" t="s">
        <v>878</v>
      </c>
      <c r="K206" s="9" t="s">
        <v>879</v>
      </c>
      <c r="L206" s="10">
        <v>468292.74</v>
      </c>
      <c r="M206" s="10">
        <v>5069991.25</v>
      </c>
      <c r="N206" s="15" t="s">
        <v>831</v>
      </c>
      <c r="O206" s="15"/>
      <c r="P206" s="4">
        <v>196.5</v>
      </c>
      <c r="Q206" s="4" t="s">
        <v>342</v>
      </c>
      <c r="R206" s="3">
        <v>421.25</v>
      </c>
      <c r="S206" s="4"/>
      <c r="T206" s="4">
        <v>2.1675</v>
      </c>
      <c r="U206" s="4">
        <v>7.3</v>
      </c>
      <c r="V206" s="4">
        <v>137.75</v>
      </c>
      <c r="W206" s="4"/>
      <c r="X206" s="4">
        <v>13.35</v>
      </c>
      <c r="Y206" s="4">
        <v>242.75</v>
      </c>
      <c r="Z206" s="4">
        <f t="shared" si="74"/>
        <v>2.5000000000000001E-3</v>
      </c>
      <c r="AA206" s="3">
        <f t="shared" si="71"/>
        <v>3.2142500000000001E-3</v>
      </c>
      <c r="AB206" s="4">
        <v>1.1000000000000001</v>
      </c>
      <c r="AC206" s="4">
        <v>1.1000000000000001</v>
      </c>
      <c r="AD206" s="3">
        <f t="shared" si="72"/>
        <v>4.8714600000000008</v>
      </c>
      <c r="AE206" s="4">
        <f t="shared" si="68"/>
        <v>0.01</v>
      </c>
      <c r="AF206" s="3">
        <f t="shared" si="69"/>
        <v>3.2856999999999997E-2</v>
      </c>
      <c r="AG206" s="4">
        <v>0.55000000000000004</v>
      </c>
      <c r="AH206" s="3">
        <f>0.5*0.0045</f>
        <v>2.2499999999999998E-3</v>
      </c>
      <c r="AI206" s="4"/>
      <c r="AJ206" s="4">
        <v>1.65</v>
      </c>
      <c r="AK206" s="3" t="s">
        <v>358</v>
      </c>
      <c r="AL206" s="4" t="s">
        <v>343</v>
      </c>
      <c r="AM206" s="4"/>
      <c r="AN206" s="4"/>
      <c r="AO206" s="4"/>
      <c r="AP206" s="4">
        <v>240</v>
      </c>
      <c r="AQ206" s="4">
        <v>63.712499999999999</v>
      </c>
      <c r="AR206" s="4">
        <v>0.99299999999999999</v>
      </c>
      <c r="AS206" s="3">
        <v>8.9749999999999996</v>
      </c>
      <c r="AT206" s="4">
        <v>14.375</v>
      </c>
      <c r="AU206" s="4">
        <v>3.86375</v>
      </c>
      <c r="AV206" s="4"/>
      <c r="AW206" s="3">
        <v>18</v>
      </c>
      <c r="AX206" s="4"/>
      <c r="AY206" s="4"/>
      <c r="AZ206" s="4"/>
      <c r="BA206" s="3">
        <v>0.18024999999999999</v>
      </c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3">
        <f>0.5*0.005</f>
        <v>2.5000000000000001E-3</v>
      </c>
      <c r="BM206" s="4"/>
      <c r="BN206" s="4"/>
      <c r="BO206" s="4"/>
      <c r="BP206" s="4"/>
      <c r="BQ206" s="4"/>
      <c r="BR206" s="4"/>
      <c r="BS206" s="4"/>
      <c r="BT206" s="3">
        <v>1.9047499999999999</v>
      </c>
      <c r="BU206" s="4"/>
      <c r="BV206" s="4"/>
      <c r="BW206" s="4"/>
      <c r="BX206" s="4"/>
      <c r="BY206" s="4"/>
      <c r="BZ206" s="4"/>
      <c r="CA206" s="4"/>
      <c r="CB206" s="3">
        <f t="shared" ref="CB206:CB212" si="75">0.5*0.02</f>
        <v>0.01</v>
      </c>
      <c r="CC206" s="4"/>
      <c r="CD206" s="11">
        <v>2242.5</v>
      </c>
      <c r="CE206" s="11">
        <v>1317.5</v>
      </c>
      <c r="CF206" s="4">
        <v>80.5</v>
      </c>
      <c r="CG206" s="4" t="s">
        <v>169</v>
      </c>
      <c r="CH206" s="4"/>
      <c r="CI206" s="4" t="s">
        <v>169</v>
      </c>
      <c r="CJ206" s="4"/>
      <c r="CK206" s="12">
        <v>2525</v>
      </c>
      <c r="CL206" s="12">
        <v>6160</v>
      </c>
      <c r="CM206" s="4" t="s">
        <v>175</v>
      </c>
      <c r="CN206" s="4" t="s">
        <v>317</v>
      </c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 t="s">
        <v>344</v>
      </c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 t="s">
        <v>315</v>
      </c>
      <c r="ES206" s="4">
        <v>0.02</v>
      </c>
      <c r="ET206" s="3">
        <f t="shared" si="73"/>
        <v>0.02</v>
      </c>
      <c r="EU206" s="4" t="s">
        <v>345</v>
      </c>
      <c r="EV206" s="4"/>
      <c r="EW206" s="4"/>
      <c r="EX206" s="4"/>
      <c r="EY206" s="4" t="s">
        <v>346</v>
      </c>
      <c r="EZ206" s="4"/>
      <c r="FA206" s="4"/>
      <c r="FB206" s="4"/>
      <c r="FC206" s="4"/>
      <c r="FD206" s="4"/>
      <c r="FE206" s="4"/>
      <c r="FF206" s="4"/>
      <c r="FG206" s="4"/>
      <c r="FH206" s="4"/>
      <c r="FI206" s="4">
        <v>0.65</v>
      </c>
      <c r="FJ206" s="4">
        <v>4.0724999999999998</v>
      </c>
      <c r="FK206" s="4">
        <v>39.04</v>
      </c>
    </row>
    <row r="207" spans="1:167" x14ac:dyDescent="0.25">
      <c r="A207" s="13">
        <v>52346</v>
      </c>
      <c r="B207" s="13" t="s">
        <v>372</v>
      </c>
      <c r="C207" s="4" t="s">
        <v>353</v>
      </c>
      <c r="D207" s="4"/>
      <c r="E207" s="1" t="s">
        <v>841</v>
      </c>
      <c r="F207" s="1"/>
      <c r="G207" s="1" t="s">
        <v>831</v>
      </c>
      <c r="H207" s="1" t="s">
        <v>825</v>
      </c>
      <c r="I207" s="1" t="s">
        <v>826</v>
      </c>
      <c r="J207" s="9" t="s">
        <v>878</v>
      </c>
      <c r="K207" s="9" t="s">
        <v>879</v>
      </c>
      <c r="L207" s="10">
        <v>467128.31</v>
      </c>
      <c r="M207" s="10">
        <v>5069542.79</v>
      </c>
      <c r="N207" s="15" t="s">
        <v>831</v>
      </c>
      <c r="O207" s="15"/>
      <c r="P207" s="4">
        <v>295.75</v>
      </c>
      <c r="Q207" s="4" t="s">
        <v>342</v>
      </c>
      <c r="R207" s="3">
        <v>443</v>
      </c>
      <c r="S207" s="4"/>
      <c r="T207" s="4">
        <v>188.39750000000001</v>
      </c>
      <c r="U207" s="4">
        <v>7.1</v>
      </c>
      <c r="V207" s="4">
        <v>107</v>
      </c>
      <c r="W207" s="4"/>
      <c r="X207" s="4">
        <v>13.3</v>
      </c>
      <c r="Y207" s="4">
        <v>330.5</v>
      </c>
      <c r="Z207" s="4">
        <f t="shared" si="74"/>
        <v>2.5000000000000001E-3</v>
      </c>
      <c r="AA207" s="3">
        <f t="shared" si="71"/>
        <v>3.2142500000000001E-3</v>
      </c>
      <c r="AB207" s="4">
        <v>2.0249999999999999</v>
      </c>
      <c r="AC207" s="4">
        <v>2.0249999999999999</v>
      </c>
      <c r="AD207" s="3">
        <f t="shared" si="72"/>
        <v>8.9679149999999996</v>
      </c>
      <c r="AE207" s="4">
        <f t="shared" si="68"/>
        <v>0.01</v>
      </c>
      <c r="AF207" s="3">
        <f t="shared" si="69"/>
        <v>3.2856999999999997E-2</v>
      </c>
      <c r="AG207" s="4">
        <v>1.1000000000000001</v>
      </c>
      <c r="AH207" s="3">
        <v>1.1124999999999999E-2</v>
      </c>
      <c r="AI207" s="4"/>
      <c r="AJ207" s="4">
        <v>3.125</v>
      </c>
      <c r="AK207" s="3">
        <v>0.30725000000000002</v>
      </c>
      <c r="AL207" s="4">
        <v>0.50800000000000001</v>
      </c>
      <c r="AM207" s="4"/>
      <c r="AN207" s="4" t="s">
        <v>155</v>
      </c>
      <c r="AO207" s="4"/>
      <c r="AP207" s="4">
        <v>360.25</v>
      </c>
      <c r="AQ207" s="4">
        <v>94.33</v>
      </c>
      <c r="AR207" s="4">
        <v>1.6910000000000001</v>
      </c>
      <c r="AS207" s="3">
        <v>7.2249999999999996</v>
      </c>
      <c r="AT207" s="4">
        <v>19.127500000000001</v>
      </c>
      <c r="AU207" s="4">
        <v>6.1852499999999999</v>
      </c>
      <c r="AV207" s="4"/>
      <c r="AW207" s="3">
        <v>27.5</v>
      </c>
      <c r="AX207" s="4"/>
      <c r="AY207" s="4"/>
      <c r="AZ207" s="4"/>
      <c r="BA207" s="3">
        <v>0.222</v>
      </c>
      <c r="BB207" s="4"/>
      <c r="BC207" s="4">
        <v>0.46300000000000002</v>
      </c>
      <c r="BD207" s="4"/>
      <c r="BE207" s="4"/>
      <c r="BF207" s="4"/>
      <c r="BG207" s="4"/>
      <c r="BH207" s="4"/>
      <c r="BI207" s="4"/>
      <c r="BJ207" s="4">
        <v>19.942250000000001</v>
      </c>
      <c r="BK207" s="4"/>
      <c r="BL207" s="3">
        <v>1.2625000000000001E-2</v>
      </c>
      <c r="BM207" s="4"/>
      <c r="BN207" s="4">
        <v>0.10525</v>
      </c>
      <c r="BO207" s="4"/>
      <c r="BP207" s="4">
        <v>12.568</v>
      </c>
      <c r="BQ207" s="4"/>
      <c r="BR207" s="4">
        <v>0.21437500000000001</v>
      </c>
      <c r="BS207" s="4"/>
      <c r="BT207" s="3">
        <v>0.32450000000000001</v>
      </c>
      <c r="BU207" s="4"/>
      <c r="BV207" s="4"/>
      <c r="BW207" s="4"/>
      <c r="BX207" s="4"/>
      <c r="BY207" s="4"/>
      <c r="BZ207" s="4">
        <v>23.125</v>
      </c>
      <c r="CA207" s="4"/>
      <c r="CB207" s="3">
        <f t="shared" si="75"/>
        <v>0.01</v>
      </c>
      <c r="CC207" s="4"/>
      <c r="CD207" s="12">
        <v>2080</v>
      </c>
      <c r="CE207" s="11">
        <v>2297.5</v>
      </c>
      <c r="CF207" s="4">
        <v>15</v>
      </c>
      <c r="CG207" s="4">
        <v>13.5</v>
      </c>
      <c r="CH207" s="4"/>
      <c r="CI207" s="4" t="s">
        <v>169</v>
      </c>
      <c r="CJ207" s="4"/>
      <c r="CK207" s="4">
        <v>985</v>
      </c>
      <c r="CL207" s="11">
        <v>6537.5</v>
      </c>
      <c r="CM207" s="4" t="s">
        <v>175</v>
      </c>
      <c r="CN207" s="4" t="s">
        <v>317</v>
      </c>
      <c r="CO207" s="4"/>
      <c r="CP207" s="4"/>
      <c r="CQ207" s="4"/>
      <c r="CR207" s="4"/>
      <c r="CS207" s="4"/>
      <c r="CT207" s="4"/>
      <c r="CU207" s="4"/>
      <c r="CV207" s="4"/>
      <c r="CW207" s="3" t="s">
        <v>180</v>
      </c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>
        <v>7.1249999999999994E-2</v>
      </c>
      <c r="DL207" s="4"/>
      <c r="DM207" s="4"/>
      <c r="DN207" s="4"/>
      <c r="DO207" s="4"/>
      <c r="DP207" s="4"/>
      <c r="DQ207" s="4"/>
      <c r="DR207" s="4"/>
      <c r="DS207" s="4" t="s">
        <v>315</v>
      </c>
      <c r="DT207" s="4"/>
      <c r="DU207" s="3" t="s">
        <v>350</v>
      </c>
      <c r="DV207" s="3" t="s">
        <v>350</v>
      </c>
      <c r="DW207" s="4"/>
      <c r="DX207" s="4"/>
      <c r="DY207" s="4"/>
      <c r="DZ207" s="4"/>
      <c r="EA207" s="4"/>
      <c r="EB207" s="4"/>
      <c r="EC207" s="4"/>
      <c r="ED207" s="4"/>
      <c r="EE207" s="3" t="s">
        <v>350</v>
      </c>
      <c r="EF207" s="4"/>
      <c r="EG207" s="4"/>
      <c r="EH207" s="4"/>
      <c r="EI207" s="4"/>
      <c r="EJ207" s="4"/>
      <c r="EK207" s="4"/>
      <c r="EL207" s="4"/>
      <c r="EM207" s="4"/>
      <c r="EN207" s="3" t="s">
        <v>180</v>
      </c>
      <c r="EO207" s="4"/>
      <c r="EP207" s="4"/>
      <c r="EQ207" s="3" t="s">
        <v>180</v>
      </c>
      <c r="ER207" s="4" t="s">
        <v>315</v>
      </c>
      <c r="ES207" s="4" t="s">
        <v>170</v>
      </c>
      <c r="ET207" s="3">
        <f t="shared" si="73"/>
        <v>0</v>
      </c>
      <c r="EU207" s="4" t="s">
        <v>345</v>
      </c>
      <c r="EV207" s="4"/>
      <c r="EW207" s="4"/>
      <c r="EX207" s="4"/>
      <c r="EY207" s="4" t="s">
        <v>346</v>
      </c>
      <c r="EZ207" s="4"/>
      <c r="FA207" s="4"/>
      <c r="FB207" s="4"/>
      <c r="FC207" s="4"/>
      <c r="FD207" s="4"/>
      <c r="FE207" s="4"/>
      <c r="FF207" s="4"/>
      <c r="FG207" s="4"/>
      <c r="FH207" s="4"/>
      <c r="FI207" s="4">
        <v>0.73250000000000004</v>
      </c>
      <c r="FJ207" s="4">
        <v>3.9525000000000001</v>
      </c>
      <c r="FK207" s="4">
        <v>37.905000000000001</v>
      </c>
    </row>
    <row r="208" spans="1:167" x14ac:dyDescent="0.25">
      <c r="A208" s="13">
        <v>52347</v>
      </c>
      <c r="B208" s="13" t="s">
        <v>373</v>
      </c>
      <c r="C208" s="4" t="s">
        <v>353</v>
      </c>
      <c r="D208" s="4"/>
      <c r="E208" s="1" t="s">
        <v>841</v>
      </c>
      <c r="F208" s="1"/>
      <c r="G208" s="1"/>
      <c r="H208" s="1" t="s">
        <v>825</v>
      </c>
      <c r="I208" s="1" t="s">
        <v>826</v>
      </c>
      <c r="J208" s="9" t="s">
        <v>878</v>
      </c>
      <c r="K208" s="9" t="s">
        <v>879</v>
      </c>
      <c r="L208" s="10">
        <v>467128.31</v>
      </c>
      <c r="M208" s="10">
        <v>5069542.79</v>
      </c>
      <c r="N208" s="15" t="s">
        <v>831</v>
      </c>
      <c r="O208" s="15" t="s">
        <v>831</v>
      </c>
      <c r="P208" s="4">
        <v>201.16666699999999</v>
      </c>
      <c r="Q208" s="4" t="s">
        <v>342</v>
      </c>
      <c r="R208" s="3">
        <v>430.5</v>
      </c>
      <c r="S208" s="4"/>
      <c r="T208" s="4">
        <v>11.945</v>
      </c>
      <c r="U208" s="4">
        <v>7.3833330000000004</v>
      </c>
      <c r="V208" s="4">
        <v>127.333333</v>
      </c>
      <c r="W208" s="4"/>
      <c r="X208" s="4">
        <v>13.666667</v>
      </c>
      <c r="Y208" s="4">
        <v>230.66666699999999</v>
      </c>
      <c r="Z208" s="4">
        <f t="shared" si="74"/>
        <v>2.5000000000000001E-3</v>
      </c>
      <c r="AA208" s="3">
        <f t="shared" si="71"/>
        <v>3.2142500000000001E-3</v>
      </c>
      <c r="AB208" s="4">
        <v>1.0333330000000001</v>
      </c>
      <c r="AC208" s="4">
        <v>1.0333330000000001</v>
      </c>
      <c r="AD208" s="3">
        <f t="shared" si="72"/>
        <v>4.5762185238000006</v>
      </c>
      <c r="AE208" s="4">
        <f t="shared" si="68"/>
        <v>0.01</v>
      </c>
      <c r="AF208" s="3">
        <f t="shared" si="69"/>
        <v>3.2856999999999997E-2</v>
      </c>
      <c r="AG208" s="4">
        <v>0.41666700000000001</v>
      </c>
      <c r="AH208" s="3">
        <v>7.7920000000000003E-3</v>
      </c>
      <c r="AI208" s="4"/>
      <c r="AJ208" s="4">
        <v>1.45</v>
      </c>
      <c r="AK208" s="3">
        <v>3.6666999999999998E-2</v>
      </c>
      <c r="AL208" s="4" t="s">
        <v>343</v>
      </c>
      <c r="AM208" s="4"/>
      <c r="AN208" s="4" t="s">
        <v>155</v>
      </c>
      <c r="AO208" s="4" t="s">
        <v>159</v>
      </c>
      <c r="AP208" s="4">
        <v>245.5</v>
      </c>
      <c r="AQ208" s="4">
        <v>65.584999999999994</v>
      </c>
      <c r="AR208" s="4">
        <v>1.2302500000000001</v>
      </c>
      <c r="AS208" s="3">
        <v>8.65</v>
      </c>
      <c r="AT208" s="4">
        <v>13.285</v>
      </c>
      <c r="AU208" s="4">
        <v>6.2305000000000001</v>
      </c>
      <c r="AV208" s="4"/>
      <c r="AW208" s="3">
        <v>15</v>
      </c>
      <c r="AX208" s="4"/>
      <c r="AY208" s="4"/>
      <c r="AZ208" s="4"/>
      <c r="BA208" s="3">
        <v>0.17574999999999999</v>
      </c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3">
        <v>5.4999999999999997E-3</v>
      </c>
      <c r="BM208" s="4"/>
      <c r="BN208" s="4"/>
      <c r="BO208" s="4"/>
      <c r="BP208" s="4"/>
      <c r="BQ208" s="4"/>
      <c r="BR208" s="4"/>
      <c r="BS208" s="4"/>
      <c r="BT208" s="3">
        <v>4.3618750000000004</v>
      </c>
      <c r="BU208" s="4"/>
      <c r="BV208" s="4"/>
      <c r="BW208" s="4"/>
      <c r="BX208" s="4"/>
      <c r="BY208" s="4"/>
      <c r="BZ208" s="4"/>
      <c r="CA208" s="4"/>
      <c r="CB208" s="3">
        <f t="shared" si="75"/>
        <v>0.01</v>
      </c>
      <c r="CC208" s="4"/>
      <c r="CD208" s="4">
        <v>787.5</v>
      </c>
      <c r="CE208" s="4">
        <v>257.5</v>
      </c>
      <c r="CF208" s="4" t="s">
        <v>169</v>
      </c>
      <c r="CG208" s="4">
        <v>21</v>
      </c>
      <c r="CH208" s="4"/>
      <c r="CI208" s="4" t="s">
        <v>169</v>
      </c>
      <c r="CJ208" s="4"/>
      <c r="CK208" s="4">
        <v>167.5</v>
      </c>
      <c r="CL208" s="11">
        <v>6448.3333329999996</v>
      </c>
      <c r="CM208" s="4" t="s">
        <v>175</v>
      </c>
      <c r="CN208" s="4" t="s">
        <v>317</v>
      </c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 t="s">
        <v>344</v>
      </c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 t="s">
        <v>315</v>
      </c>
      <c r="ES208" s="4" t="s">
        <v>170</v>
      </c>
      <c r="ET208" s="3">
        <f t="shared" si="73"/>
        <v>0</v>
      </c>
      <c r="EU208" s="4" t="s">
        <v>345</v>
      </c>
      <c r="EV208" s="4"/>
      <c r="EW208" s="4"/>
      <c r="EX208" s="4"/>
      <c r="EY208" s="4" t="s">
        <v>346</v>
      </c>
      <c r="EZ208" s="4"/>
      <c r="FA208" s="4"/>
      <c r="FB208" s="4"/>
      <c r="FC208" s="4"/>
      <c r="FD208" s="4"/>
      <c r="FE208" s="4"/>
      <c r="FF208" s="4"/>
      <c r="FG208" s="4"/>
      <c r="FH208" s="4"/>
      <c r="FI208" s="4">
        <v>0.89333300000000004</v>
      </c>
      <c r="FJ208" s="4">
        <v>4.0916670000000002</v>
      </c>
      <c r="FK208" s="4">
        <v>39.673333</v>
      </c>
    </row>
    <row r="209" spans="1:167" x14ac:dyDescent="0.25">
      <c r="A209" s="13">
        <v>52348</v>
      </c>
      <c r="B209" s="13" t="s">
        <v>374</v>
      </c>
      <c r="C209" s="4" t="s">
        <v>353</v>
      </c>
      <c r="D209" s="4"/>
      <c r="E209" s="1" t="s">
        <v>841</v>
      </c>
      <c r="F209" s="1"/>
      <c r="G209" s="1"/>
      <c r="H209" s="1" t="s">
        <v>825</v>
      </c>
      <c r="I209" s="1" t="s">
        <v>826</v>
      </c>
      <c r="J209" s="9" t="s">
        <v>878</v>
      </c>
      <c r="K209" s="9" t="s">
        <v>879</v>
      </c>
      <c r="L209" s="10">
        <v>467128.31</v>
      </c>
      <c r="M209" s="10">
        <v>5069542.79</v>
      </c>
      <c r="N209" s="15" t="s">
        <v>831</v>
      </c>
      <c r="O209" s="15"/>
      <c r="P209" s="4">
        <v>190.5</v>
      </c>
      <c r="Q209" s="4" t="s">
        <v>342</v>
      </c>
      <c r="R209" s="3">
        <v>419.25</v>
      </c>
      <c r="S209" s="4"/>
      <c r="T209" s="4">
        <v>3.8525</v>
      </c>
      <c r="U209" s="4">
        <v>7.45</v>
      </c>
      <c r="V209" s="4">
        <v>131</v>
      </c>
      <c r="W209" s="4"/>
      <c r="X209" s="4">
        <v>12.95</v>
      </c>
      <c r="Y209" s="4">
        <v>239.25</v>
      </c>
      <c r="Z209" s="4">
        <f t="shared" si="74"/>
        <v>2.5000000000000001E-3</v>
      </c>
      <c r="AA209" s="3">
        <f t="shared" si="71"/>
        <v>3.2142500000000001E-3</v>
      </c>
      <c r="AB209" s="4">
        <v>1</v>
      </c>
      <c r="AC209" s="4">
        <v>1</v>
      </c>
      <c r="AD209" s="3">
        <f t="shared" si="72"/>
        <v>4.4286000000000003</v>
      </c>
      <c r="AE209" s="4">
        <f t="shared" si="68"/>
        <v>0.01</v>
      </c>
      <c r="AF209" s="3">
        <f t="shared" si="69"/>
        <v>3.2856999999999997E-2</v>
      </c>
      <c r="AG209" s="4">
        <v>0.25</v>
      </c>
      <c r="AH209" s="3">
        <v>1.8624999999999999E-2</v>
      </c>
      <c r="AI209" s="4"/>
      <c r="AJ209" s="4">
        <v>1.25</v>
      </c>
      <c r="AK209" s="3">
        <v>2.6124999999999999E-2</v>
      </c>
      <c r="AL209" s="4" t="s">
        <v>343</v>
      </c>
      <c r="AM209" s="4"/>
      <c r="AN209" s="4"/>
      <c r="AO209" s="4"/>
      <c r="AP209" s="4">
        <v>232.25</v>
      </c>
      <c r="AQ209" s="4">
        <v>64.53</v>
      </c>
      <c r="AR209" s="4">
        <v>0.84375</v>
      </c>
      <c r="AS209" s="3">
        <v>8.4499999999999993</v>
      </c>
      <c r="AT209" s="4">
        <v>14.865</v>
      </c>
      <c r="AU209" s="4">
        <v>3.2919999999999998</v>
      </c>
      <c r="AV209" s="4"/>
      <c r="AW209" s="3">
        <v>19.75</v>
      </c>
      <c r="AX209" s="4"/>
      <c r="AY209" s="4"/>
      <c r="AZ209" s="4"/>
      <c r="BA209" s="3">
        <v>0.18575</v>
      </c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3">
        <f>0.5*0.005</f>
        <v>2.5000000000000001E-3</v>
      </c>
      <c r="BM209" s="4"/>
      <c r="BN209" s="4"/>
      <c r="BO209" s="4"/>
      <c r="BP209" s="4"/>
      <c r="BQ209" s="4"/>
      <c r="BR209" s="4"/>
      <c r="BS209" s="4"/>
      <c r="BT209" s="3">
        <v>1.4273750000000001</v>
      </c>
      <c r="BU209" s="4"/>
      <c r="BV209" s="4"/>
      <c r="BW209" s="4"/>
      <c r="BX209" s="4"/>
      <c r="BY209" s="4"/>
      <c r="BZ209" s="4"/>
      <c r="CA209" s="4"/>
      <c r="CB209" s="3">
        <f t="shared" si="75"/>
        <v>0.01</v>
      </c>
      <c r="CC209" s="4"/>
      <c r="CD209" s="11">
        <v>1547.5</v>
      </c>
      <c r="CE209" s="4">
        <v>507.5</v>
      </c>
      <c r="CF209" s="4">
        <v>15.25</v>
      </c>
      <c r="CG209" s="4">
        <v>95</v>
      </c>
      <c r="CH209" s="4"/>
      <c r="CI209" s="4" t="s">
        <v>169</v>
      </c>
      <c r="CJ209" s="4"/>
      <c r="CK209" s="11">
        <v>2122.5</v>
      </c>
      <c r="CL209" s="11">
        <v>6407.5</v>
      </c>
      <c r="CM209" s="4" t="s">
        <v>175</v>
      </c>
      <c r="CN209" s="4" t="s">
        <v>317</v>
      </c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>
        <v>7.6249999999999998E-2</v>
      </c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 t="s">
        <v>315</v>
      </c>
      <c r="ES209" s="4">
        <v>0.04</v>
      </c>
      <c r="ET209" s="3">
        <f t="shared" si="73"/>
        <v>0.04</v>
      </c>
      <c r="EU209" s="4" t="s">
        <v>345</v>
      </c>
      <c r="EV209" s="4"/>
      <c r="EW209" s="4"/>
      <c r="EX209" s="4"/>
      <c r="EY209" s="4" t="s">
        <v>346</v>
      </c>
      <c r="EZ209" s="4"/>
      <c r="FA209" s="4"/>
      <c r="FB209" s="4"/>
      <c r="FC209" s="4"/>
      <c r="FD209" s="4"/>
      <c r="FE209" s="4"/>
      <c r="FF209" s="4"/>
      <c r="FG209" s="4"/>
      <c r="FH209" s="4"/>
      <c r="FI209" s="4">
        <v>0.77</v>
      </c>
      <c r="FJ209" s="4">
        <v>3.99</v>
      </c>
      <c r="FK209" s="4">
        <v>38.020000000000003</v>
      </c>
    </row>
    <row r="210" spans="1:167" x14ac:dyDescent="0.25">
      <c r="A210" s="13">
        <v>52351</v>
      </c>
      <c r="B210" s="13" t="s">
        <v>375</v>
      </c>
      <c r="C210" s="4" t="s">
        <v>353</v>
      </c>
      <c r="D210" s="4"/>
      <c r="E210" s="1" t="s">
        <v>841</v>
      </c>
      <c r="F210" s="1"/>
      <c r="G210" s="1"/>
      <c r="H210" s="1" t="s">
        <v>825</v>
      </c>
      <c r="I210" s="1" t="s">
        <v>826</v>
      </c>
      <c r="J210" s="9" t="s">
        <v>878</v>
      </c>
      <c r="K210" s="9" t="s">
        <v>879</v>
      </c>
      <c r="L210" s="10">
        <v>468292.74</v>
      </c>
      <c r="M210" s="10">
        <v>5069991.25</v>
      </c>
      <c r="N210" s="15" t="s">
        <v>831</v>
      </c>
      <c r="O210" s="15"/>
      <c r="P210" s="4">
        <v>186.5</v>
      </c>
      <c r="Q210" s="4" t="s">
        <v>342</v>
      </c>
      <c r="R210" s="3">
        <v>402.75</v>
      </c>
      <c r="S210" s="4"/>
      <c r="T210" s="4">
        <v>1.9724999999999999</v>
      </c>
      <c r="U210" s="4">
        <v>7.375</v>
      </c>
      <c r="V210" s="4">
        <v>130</v>
      </c>
      <c r="W210" s="4"/>
      <c r="X210" s="4">
        <v>13.4</v>
      </c>
      <c r="Y210" s="4">
        <v>235.25</v>
      </c>
      <c r="Z210" s="4">
        <f t="shared" si="74"/>
        <v>2.5000000000000001E-3</v>
      </c>
      <c r="AA210" s="3">
        <f t="shared" si="71"/>
        <v>3.2142500000000001E-3</v>
      </c>
      <c r="AB210" s="4">
        <v>0.77749999999999997</v>
      </c>
      <c r="AC210" s="4">
        <v>0.77500000000000002</v>
      </c>
      <c r="AD210" s="3">
        <f t="shared" si="72"/>
        <v>3.4321650000000004</v>
      </c>
      <c r="AE210" s="4">
        <f t="shared" si="68"/>
        <v>0.01</v>
      </c>
      <c r="AF210" s="3">
        <f t="shared" si="69"/>
        <v>3.2856999999999997E-2</v>
      </c>
      <c r="AG210" s="4">
        <v>0.3725</v>
      </c>
      <c r="AH210" s="3">
        <v>1.3625E-2</v>
      </c>
      <c r="AI210" s="4"/>
      <c r="AJ210" s="4">
        <v>1.1499999999999999</v>
      </c>
      <c r="AK210" s="3">
        <v>1.7250000000000001E-2</v>
      </c>
      <c r="AL210" s="4" t="s">
        <v>343</v>
      </c>
      <c r="AM210" s="4"/>
      <c r="AN210" s="4"/>
      <c r="AO210" s="4"/>
      <c r="AP210" s="4">
        <v>227.5</v>
      </c>
      <c r="AQ210" s="4">
        <v>60.337499999999999</v>
      </c>
      <c r="AR210" s="4">
        <v>0.85724999999999996</v>
      </c>
      <c r="AS210" s="3">
        <v>7.9749999999999996</v>
      </c>
      <c r="AT210" s="4">
        <v>15.4125</v>
      </c>
      <c r="AU210" s="4">
        <v>2.8627500000000001</v>
      </c>
      <c r="AV210" s="4"/>
      <c r="AW210" s="3">
        <v>23</v>
      </c>
      <c r="AX210" s="4"/>
      <c r="AY210" s="4"/>
      <c r="AZ210" s="4"/>
      <c r="BA210" s="3">
        <v>0.20275000000000001</v>
      </c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3">
        <v>6.2500000000000003E-3</v>
      </c>
      <c r="BM210" s="4"/>
      <c r="BN210" s="4"/>
      <c r="BO210" s="4"/>
      <c r="BP210" s="4"/>
      <c r="BQ210" s="4"/>
      <c r="BR210" s="4"/>
      <c r="BS210" s="4"/>
      <c r="BT210" s="3">
        <v>1.392625</v>
      </c>
      <c r="BU210" s="4"/>
      <c r="BV210" s="4"/>
      <c r="BW210" s="4"/>
      <c r="BX210" s="4"/>
      <c r="BY210" s="4"/>
      <c r="BZ210" s="4"/>
      <c r="CA210" s="4"/>
      <c r="CB210" s="3">
        <f t="shared" si="75"/>
        <v>0.01</v>
      </c>
      <c r="CC210" s="4"/>
      <c r="CD210" s="12">
        <v>4830</v>
      </c>
      <c r="CE210" s="4">
        <v>875</v>
      </c>
      <c r="CF210" s="4" t="s">
        <v>169</v>
      </c>
      <c r="CG210" s="4">
        <v>10</v>
      </c>
      <c r="CH210" s="4"/>
      <c r="CI210" s="4" t="s">
        <v>169</v>
      </c>
      <c r="CJ210" s="4"/>
      <c r="CK210" s="11">
        <v>22987.5</v>
      </c>
      <c r="CL210" s="12">
        <v>6155</v>
      </c>
      <c r="CM210" s="4" t="s">
        <v>175</v>
      </c>
      <c r="CN210" s="4">
        <v>0.08</v>
      </c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>
        <v>0.105</v>
      </c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 t="s">
        <v>315</v>
      </c>
      <c r="ES210" s="4">
        <v>2.2499999999999999E-2</v>
      </c>
      <c r="ET210" s="3">
        <f t="shared" si="73"/>
        <v>2.2499999999999999E-2</v>
      </c>
      <c r="EU210" s="4" t="s">
        <v>345</v>
      </c>
      <c r="EV210" s="4"/>
      <c r="EW210" s="4"/>
      <c r="EX210" s="4"/>
      <c r="EY210" s="4" t="s">
        <v>346</v>
      </c>
      <c r="EZ210" s="4"/>
      <c r="FA210" s="4"/>
      <c r="FB210" s="4"/>
      <c r="FC210" s="4"/>
      <c r="FD210" s="4"/>
      <c r="FE210" s="4"/>
      <c r="FF210" s="4"/>
      <c r="FG210" s="4"/>
      <c r="FH210" s="4"/>
      <c r="FI210" s="4">
        <v>0.72750000000000004</v>
      </c>
      <c r="FJ210" s="4">
        <v>4.0225</v>
      </c>
      <c r="FK210" s="4">
        <v>38.602499999999999</v>
      </c>
    </row>
    <row r="211" spans="1:167" x14ac:dyDescent="0.25">
      <c r="A211" s="13">
        <v>52352</v>
      </c>
      <c r="B211" s="13" t="s">
        <v>376</v>
      </c>
      <c r="C211" s="4" t="s">
        <v>353</v>
      </c>
      <c r="D211" s="4"/>
      <c r="E211" s="1" t="s">
        <v>841</v>
      </c>
      <c r="F211" s="1" t="s">
        <v>831</v>
      </c>
      <c r="G211" s="1" t="s">
        <v>831</v>
      </c>
      <c r="H211" s="1" t="s">
        <v>825</v>
      </c>
      <c r="I211" s="1" t="s">
        <v>826</v>
      </c>
      <c r="J211" s="9" t="s">
        <v>878</v>
      </c>
      <c r="K211" s="9" t="s">
        <v>879</v>
      </c>
      <c r="L211" s="10">
        <v>465170</v>
      </c>
      <c r="M211" s="10">
        <v>5068442</v>
      </c>
      <c r="N211" s="15" t="s">
        <v>831</v>
      </c>
      <c r="O211" s="15"/>
      <c r="P211" s="4">
        <v>247.5</v>
      </c>
      <c r="Q211" s="4" t="s">
        <v>342</v>
      </c>
      <c r="R211" s="3">
        <v>497.25</v>
      </c>
      <c r="S211" s="4"/>
      <c r="T211" s="4">
        <v>6.4275000000000002</v>
      </c>
      <c r="U211" s="4">
        <v>7.2750000000000004</v>
      </c>
      <c r="V211" s="4">
        <v>73.25</v>
      </c>
      <c r="W211" s="4"/>
      <c r="X211" s="4">
        <v>15.25</v>
      </c>
      <c r="Y211" s="4">
        <v>275</v>
      </c>
      <c r="Z211" s="4">
        <v>9.0624999999999997E-2</v>
      </c>
      <c r="AA211" s="3">
        <f t="shared" si="71"/>
        <v>0.1165165625</v>
      </c>
      <c r="AB211" s="4">
        <v>0.77</v>
      </c>
      <c r="AC211" s="4">
        <v>0.67500000000000004</v>
      </c>
      <c r="AD211" s="3">
        <f t="shared" si="72"/>
        <v>2.9893050000000003</v>
      </c>
      <c r="AE211" s="4">
        <f t="shared" si="68"/>
        <v>0.01</v>
      </c>
      <c r="AF211" s="3">
        <f t="shared" si="69"/>
        <v>3.2856999999999997E-2</v>
      </c>
      <c r="AG211" s="4">
        <v>0.105</v>
      </c>
      <c r="AH211" s="3">
        <v>1.6688000000000001E-2</v>
      </c>
      <c r="AI211" s="4"/>
      <c r="AJ211" s="4">
        <v>0.875</v>
      </c>
      <c r="AK211" s="3">
        <v>4.2250000000000003E-2</v>
      </c>
      <c r="AL211" s="4" t="s">
        <v>343</v>
      </c>
      <c r="AM211" s="4"/>
      <c r="AN211" s="4" t="s">
        <v>155</v>
      </c>
      <c r="AO211" s="4"/>
      <c r="AP211" s="4">
        <v>301.75</v>
      </c>
      <c r="AQ211" s="4">
        <v>77.484999999999999</v>
      </c>
      <c r="AR211" s="4">
        <v>2.9689999999999999</v>
      </c>
      <c r="AS211" s="3">
        <v>9.35</v>
      </c>
      <c r="AT211" s="4">
        <v>14.734999999999999</v>
      </c>
      <c r="AU211" s="4">
        <v>7.0274999999999999</v>
      </c>
      <c r="AV211" s="4"/>
      <c r="AW211" s="3">
        <v>19.25</v>
      </c>
      <c r="AX211" s="4"/>
      <c r="AY211" s="4"/>
      <c r="AZ211" s="4"/>
      <c r="BA211" s="3">
        <v>0.17224999999999999</v>
      </c>
      <c r="BB211" s="4"/>
      <c r="BC211" s="4">
        <v>0.32100000000000001</v>
      </c>
      <c r="BD211" s="4"/>
      <c r="BE211" s="4"/>
      <c r="BF211" s="4"/>
      <c r="BG211" s="4"/>
      <c r="BH211" s="4"/>
      <c r="BI211" s="4"/>
      <c r="BJ211" s="4">
        <v>7.7164999999999999</v>
      </c>
      <c r="BK211" s="4"/>
      <c r="BL211" s="3">
        <v>1.5625E-2</v>
      </c>
      <c r="BM211" s="4"/>
      <c r="BN211" s="4">
        <v>7.6499999999999999E-2</v>
      </c>
      <c r="BO211" s="4"/>
      <c r="BP211" s="4">
        <v>190.31975</v>
      </c>
      <c r="BQ211" s="4"/>
      <c r="BR211" s="4">
        <v>0.362875</v>
      </c>
      <c r="BS211" s="4"/>
      <c r="BT211" s="3">
        <v>0.11712500000000001</v>
      </c>
      <c r="BU211" s="4"/>
      <c r="BV211" s="4"/>
      <c r="BW211" s="4"/>
      <c r="BX211" s="4"/>
      <c r="BY211" s="4"/>
      <c r="BZ211" s="4">
        <v>9.875</v>
      </c>
      <c r="CA211" s="4"/>
      <c r="CB211" s="3">
        <f t="shared" si="75"/>
        <v>0.01</v>
      </c>
      <c r="CC211" s="4"/>
      <c r="CD211" s="12">
        <v>8225</v>
      </c>
      <c r="CE211" s="11">
        <v>3292.5</v>
      </c>
      <c r="CF211" s="4">
        <v>71.5</v>
      </c>
      <c r="CG211" s="4">
        <v>407.5</v>
      </c>
      <c r="CH211" s="4"/>
      <c r="CI211" s="4" t="s">
        <v>169</v>
      </c>
      <c r="CJ211" s="4"/>
      <c r="CK211" s="11">
        <v>20782.5</v>
      </c>
      <c r="CL211" s="11">
        <v>5092.5</v>
      </c>
      <c r="CM211" s="4" t="s">
        <v>175</v>
      </c>
      <c r="CN211" s="4" t="s">
        <v>317</v>
      </c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>
        <v>0.12</v>
      </c>
      <c r="DL211" s="4"/>
      <c r="DM211" s="4"/>
      <c r="DN211" s="4"/>
      <c r="DO211" s="4"/>
      <c r="DP211" s="4"/>
      <c r="DQ211" s="4"/>
      <c r="DR211" s="4"/>
      <c r="DS211" s="4" t="s">
        <v>315</v>
      </c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 t="s">
        <v>315</v>
      </c>
      <c r="ES211" s="4" t="s">
        <v>170</v>
      </c>
      <c r="ET211" s="3">
        <f t="shared" si="73"/>
        <v>0</v>
      </c>
      <c r="EU211" s="4" t="s">
        <v>345</v>
      </c>
      <c r="EV211" s="4"/>
      <c r="EW211" s="4"/>
      <c r="EX211" s="4"/>
      <c r="EY211" s="4" t="s">
        <v>346</v>
      </c>
      <c r="EZ211" s="4"/>
      <c r="FA211" s="4"/>
      <c r="FB211" s="4"/>
      <c r="FC211" s="4"/>
      <c r="FD211" s="4"/>
      <c r="FE211" s="4"/>
      <c r="FF211" s="4"/>
      <c r="FG211" s="4"/>
      <c r="FH211" s="4"/>
      <c r="FI211" s="4">
        <v>1.0125</v>
      </c>
      <c r="FJ211" s="4">
        <v>3.605</v>
      </c>
      <c r="FK211" s="4">
        <v>36.092500000000001</v>
      </c>
    </row>
    <row r="212" spans="1:167" x14ac:dyDescent="0.25">
      <c r="A212" s="13">
        <v>52353</v>
      </c>
      <c r="B212" s="13" t="s">
        <v>377</v>
      </c>
      <c r="C212" s="4" t="s">
        <v>353</v>
      </c>
      <c r="D212" s="4"/>
      <c r="E212" s="1" t="s">
        <v>841</v>
      </c>
      <c r="F212" s="1" t="s">
        <v>831</v>
      </c>
      <c r="G212" s="1"/>
      <c r="H212" s="1" t="s">
        <v>825</v>
      </c>
      <c r="I212" s="1" t="s">
        <v>826</v>
      </c>
      <c r="J212" s="9" t="s">
        <v>878</v>
      </c>
      <c r="K212" s="9" t="s">
        <v>879</v>
      </c>
      <c r="L212" s="10">
        <v>465163.89</v>
      </c>
      <c r="M212" s="10">
        <v>5067415.51</v>
      </c>
      <c r="N212" s="15" t="s">
        <v>831</v>
      </c>
      <c r="O212" s="15"/>
      <c r="P212" s="4">
        <v>240.5</v>
      </c>
      <c r="Q212" s="4" t="s">
        <v>342</v>
      </c>
      <c r="R212" s="3">
        <v>510.25</v>
      </c>
      <c r="S212" s="4"/>
      <c r="T212" s="4">
        <v>5.62</v>
      </c>
      <c r="U212" s="4">
        <v>7.35</v>
      </c>
      <c r="V212" s="4">
        <v>122</v>
      </c>
      <c r="W212" s="4"/>
      <c r="X212" s="4">
        <v>13.25</v>
      </c>
      <c r="Y212" s="4">
        <v>283.75</v>
      </c>
      <c r="Z212" s="4">
        <v>0.22</v>
      </c>
      <c r="AA212" s="3">
        <f t="shared" si="71"/>
        <v>0.28285399999999999</v>
      </c>
      <c r="AB212" s="4">
        <v>2.4750000000000001</v>
      </c>
      <c r="AC212" s="4">
        <v>2.25</v>
      </c>
      <c r="AD212" s="3">
        <f t="shared" si="72"/>
        <v>9.9643500000000014</v>
      </c>
      <c r="AE212" s="4">
        <f t="shared" si="68"/>
        <v>0.01</v>
      </c>
      <c r="AF212" s="3">
        <f t="shared" si="69"/>
        <v>3.2856999999999997E-2</v>
      </c>
      <c r="AG212" s="4">
        <v>0.52500000000000002</v>
      </c>
      <c r="AH212" s="3">
        <v>1.8624999999999999E-2</v>
      </c>
      <c r="AI212" s="4"/>
      <c r="AJ212" s="4">
        <v>3</v>
      </c>
      <c r="AK212" s="3">
        <v>4.8625000000000002E-2</v>
      </c>
      <c r="AL212" s="4" t="s">
        <v>343</v>
      </c>
      <c r="AM212" s="4"/>
      <c r="AN212" s="4" t="s">
        <v>155</v>
      </c>
      <c r="AO212" s="4"/>
      <c r="AP212" s="4">
        <v>293.75</v>
      </c>
      <c r="AQ212" s="4">
        <v>76.602500000000006</v>
      </c>
      <c r="AR212" s="4">
        <v>1.5427500000000001</v>
      </c>
      <c r="AS212" s="3">
        <v>11.75</v>
      </c>
      <c r="AT212" s="4">
        <v>16.887499999999999</v>
      </c>
      <c r="AU212" s="4">
        <v>7.0902500000000002</v>
      </c>
      <c r="AV212" s="4"/>
      <c r="AW212" s="3">
        <v>17.75</v>
      </c>
      <c r="AX212" s="4"/>
      <c r="AY212" s="4"/>
      <c r="AZ212" s="4"/>
      <c r="BA212" s="3">
        <v>0.16525000000000001</v>
      </c>
      <c r="BB212" s="4"/>
      <c r="BC212" s="4">
        <v>0.45900000000000002</v>
      </c>
      <c r="BD212" s="4"/>
      <c r="BE212" s="4"/>
      <c r="BF212" s="4"/>
      <c r="BG212" s="4"/>
      <c r="BH212" s="4"/>
      <c r="BI212" s="4"/>
      <c r="BJ212" s="4">
        <v>8.9770000000000003</v>
      </c>
      <c r="BK212" s="4"/>
      <c r="BL212" s="3">
        <f>0.5*0.005</f>
        <v>2.5000000000000001E-3</v>
      </c>
      <c r="BM212" s="4"/>
      <c r="BN212" s="4">
        <v>0.13175000000000001</v>
      </c>
      <c r="BO212" s="4"/>
      <c r="BP212" s="4">
        <v>3.2827500000000001</v>
      </c>
      <c r="BQ212" s="4"/>
      <c r="BR212" s="4">
        <v>9.1624999999999998E-2</v>
      </c>
      <c r="BS212" s="4"/>
      <c r="BT212" s="3">
        <v>0.19600000000000001</v>
      </c>
      <c r="BU212" s="4"/>
      <c r="BV212" s="4"/>
      <c r="BW212" s="4"/>
      <c r="BX212" s="4"/>
      <c r="BY212" s="4"/>
      <c r="BZ212" s="4" t="s">
        <v>215</v>
      </c>
      <c r="CA212" s="4"/>
      <c r="CB212" s="3">
        <f t="shared" si="75"/>
        <v>0.01</v>
      </c>
      <c r="CC212" s="4"/>
      <c r="CD212" s="12">
        <v>23575</v>
      </c>
      <c r="CE212" s="12">
        <v>13975</v>
      </c>
      <c r="CF212" s="4">
        <v>337.5</v>
      </c>
      <c r="CG212" s="4">
        <v>54.5</v>
      </c>
      <c r="CH212" s="4"/>
      <c r="CI212" s="4" t="s">
        <v>169</v>
      </c>
      <c r="CJ212" s="4"/>
      <c r="CK212" s="12">
        <v>32400</v>
      </c>
      <c r="CL212" s="12">
        <v>6120</v>
      </c>
      <c r="CM212" s="4" t="s">
        <v>175</v>
      </c>
      <c r="CN212" s="4" t="s">
        <v>317</v>
      </c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>
        <v>0.13750000000000001</v>
      </c>
      <c r="DL212" s="4"/>
      <c r="DM212" s="4"/>
      <c r="DN212" s="4"/>
      <c r="DO212" s="4"/>
      <c r="DP212" s="4"/>
      <c r="DQ212" s="4"/>
      <c r="DR212" s="4"/>
      <c r="DS212" s="4" t="s">
        <v>315</v>
      </c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>
        <v>0.34250000000000003</v>
      </c>
      <c r="ES212" s="4" t="s">
        <v>170</v>
      </c>
      <c r="ET212" s="3">
        <f t="shared" si="73"/>
        <v>0.34250000000000003</v>
      </c>
      <c r="EU212" s="4" t="s">
        <v>345</v>
      </c>
      <c r="EV212" s="4"/>
      <c r="EW212" s="4"/>
      <c r="EX212" s="4"/>
      <c r="EY212" s="4" t="s">
        <v>346</v>
      </c>
      <c r="EZ212" s="4"/>
      <c r="FA212" s="4"/>
      <c r="FB212" s="4"/>
      <c r="FC212" s="4"/>
      <c r="FD212" s="4"/>
      <c r="FE212" s="4"/>
      <c r="FF212" s="4"/>
      <c r="FG212" s="4"/>
      <c r="FH212" s="4"/>
      <c r="FI212" s="4">
        <v>0.97499999999999998</v>
      </c>
      <c r="FJ212" s="4">
        <v>3.5325000000000002</v>
      </c>
      <c r="FK212" s="4">
        <v>33.854999999999997</v>
      </c>
    </row>
    <row r="213" spans="1:167" x14ac:dyDescent="0.25">
      <c r="A213" s="13">
        <v>52354</v>
      </c>
      <c r="B213" s="13" t="s">
        <v>378</v>
      </c>
      <c r="C213" s="4" t="s">
        <v>353</v>
      </c>
      <c r="D213" s="4"/>
      <c r="E213" s="1" t="s">
        <v>841</v>
      </c>
      <c r="F213" s="1" t="s">
        <v>831</v>
      </c>
      <c r="G213" s="1" t="s">
        <v>831</v>
      </c>
      <c r="H213" s="1" t="s">
        <v>825</v>
      </c>
      <c r="I213" s="1" t="s">
        <v>826</v>
      </c>
      <c r="J213" s="9" t="s">
        <v>878</v>
      </c>
      <c r="K213" s="9" t="s">
        <v>879</v>
      </c>
      <c r="L213" s="10">
        <v>463524.58</v>
      </c>
      <c r="M213" s="10">
        <v>5067926.6399999997</v>
      </c>
      <c r="N213" s="15" t="s">
        <v>831</v>
      </c>
      <c r="O213" s="15"/>
      <c r="P213" s="4">
        <v>265</v>
      </c>
      <c r="Q213" s="4" t="s">
        <v>342</v>
      </c>
      <c r="R213" s="3">
        <v>511</v>
      </c>
      <c r="S213" s="4"/>
      <c r="T213" s="4">
        <v>3.2450000000000001</v>
      </c>
      <c r="U213" s="4">
        <v>7.2249999999999996</v>
      </c>
      <c r="V213" s="4">
        <v>103</v>
      </c>
      <c r="W213" s="4"/>
      <c r="X213" s="4">
        <v>13.85</v>
      </c>
      <c r="Y213" s="4">
        <v>307.25</v>
      </c>
      <c r="Z213" s="4">
        <v>1.8124999999999999E-2</v>
      </c>
      <c r="AA213" s="3">
        <f t="shared" si="71"/>
        <v>2.3303312499999999E-2</v>
      </c>
      <c r="AB213" s="4">
        <v>2.6924999999999999</v>
      </c>
      <c r="AC213" s="4">
        <v>2.6749999999999998</v>
      </c>
      <c r="AD213" s="3">
        <f t="shared" si="72"/>
        <v>11.846505000000001</v>
      </c>
      <c r="AE213" s="4">
        <f t="shared" si="68"/>
        <v>0.01</v>
      </c>
      <c r="AF213" s="3">
        <f t="shared" si="69"/>
        <v>3.2856999999999997E-2</v>
      </c>
      <c r="AG213" s="4">
        <v>0.66</v>
      </c>
      <c r="AH213" s="3">
        <v>1.8062999999999999E-2</v>
      </c>
      <c r="AI213" s="4"/>
      <c r="AJ213" s="4">
        <v>3.35</v>
      </c>
      <c r="AK213" s="3">
        <v>3.1125E-2</v>
      </c>
      <c r="AL213" s="4" t="s">
        <v>343</v>
      </c>
      <c r="AM213" s="4"/>
      <c r="AN213" s="4" t="s">
        <v>155</v>
      </c>
      <c r="AO213" s="4"/>
      <c r="AP213" s="4">
        <v>323.5</v>
      </c>
      <c r="AQ213" s="4">
        <v>86.66</v>
      </c>
      <c r="AR213" s="4">
        <v>1.8554999999999999</v>
      </c>
      <c r="AS213" s="3">
        <v>15.75</v>
      </c>
      <c r="AT213" s="4">
        <v>17.947500000000002</v>
      </c>
      <c r="AU213" s="4">
        <v>9.8734999999999999</v>
      </c>
      <c r="AV213" s="4"/>
      <c r="AW213" s="3">
        <v>18.25</v>
      </c>
      <c r="AX213" s="4"/>
      <c r="AY213" s="4"/>
      <c r="AZ213" s="4"/>
      <c r="BA213" s="3">
        <v>0.154</v>
      </c>
      <c r="BB213" s="4"/>
      <c r="BC213" s="4">
        <v>0.38900000000000001</v>
      </c>
      <c r="BD213" s="4"/>
      <c r="BE213" s="4"/>
      <c r="BF213" s="4"/>
      <c r="BG213" s="4"/>
      <c r="BH213" s="4"/>
      <c r="BI213" s="4"/>
      <c r="BJ213" s="4">
        <v>6.2342500000000003</v>
      </c>
      <c r="BK213" s="4"/>
      <c r="BL213" s="3">
        <v>1.2125E-2</v>
      </c>
      <c r="BM213" s="4"/>
      <c r="BN213" s="4">
        <v>0.16900000000000001</v>
      </c>
      <c r="BO213" s="4"/>
      <c r="BP213" s="4">
        <v>9.2070000000000007</v>
      </c>
      <c r="BQ213" s="4"/>
      <c r="BR213" s="4">
        <v>0.16312499999999999</v>
      </c>
      <c r="BS213" s="4"/>
      <c r="BT213" s="3">
        <v>0.12575</v>
      </c>
      <c r="BU213" s="4"/>
      <c r="BV213" s="4"/>
      <c r="BW213" s="4"/>
      <c r="BX213" s="4"/>
      <c r="BY213" s="4"/>
      <c r="BZ213" s="4" t="s">
        <v>215</v>
      </c>
      <c r="CA213" s="4"/>
      <c r="CB213" s="3">
        <v>2.2249999999999999E-2</v>
      </c>
      <c r="CC213" s="4"/>
      <c r="CD213" s="11">
        <v>385012.5</v>
      </c>
      <c r="CE213" s="12">
        <v>197750</v>
      </c>
      <c r="CF213" s="11">
        <v>11503.5</v>
      </c>
      <c r="CG213" s="11">
        <v>7010.5</v>
      </c>
      <c r="CH213" s="4"/>
      <c r="CI213" s="12">
        <v>2235</v>
      </c>
      <c r="CJ213" s="4"/>
      <c r="CK213" s="12">
        <v>436525</v>
      </c>
      <c r="CL213" s="11">
        <v>8077.5</v>
      </c>
      <c r="CM213" s="4" t="s">
        <v>175</v>
      </c>
      <c r="CN213" s="4" t="s">
        <v>317</v>
      </c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>
        <v>0.16</v>
      </c>
      <c r="DL213" s="4"/>
      <c r="DM213" s="4"/>
      <c r="DN213" s="4"/>
      <c r="DO213" s="4"/>
      <c r="DP213" s="4"/>
      <c r="DQ213" s="4"/>
      <c r="DR213" s="4"/>
      <c r="DS213" s="4" t="s">
        <v>315</v>
      </c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>
        <v>0.44750000000000001</v>
      </c>
      <c r="ES213" s="4">
        <v>2.5000000000000001E-2</v>
      </c>
      <c r="ET213" s="3">
        <f t="shared" si="73"/>
        <v>0.47250000000000003</v>
      </c>
      <c r="EU213" s="4" t="s">
        <v>345</v>
      </c>
      <c r="EV213" s="4"/>
      <c r="EW213" s="4"/>
      <c r="EX213" s="4"/>
      <c r="EY213" s="4" t="s">
        <v>346</v>
      </c>
      <c r="EZ213" s="4"/>
      <c r="FA213" s="4"/>
      <c r="FB213" s="4"/>
      <c r="FC213" s="4"/>
      <c r="FD213" s="4"/>
      <c r="FE213" s="4"/>
      <c r="FF213" s="4"/>
      <c r="FG213" s="4"/>
      <c r="FH213" s="4"/>
      <c r="FI213" s="4">
        <v>0.76749999999999996</v>
      </c>
      <c r="FJ213" s="4">
        <v>4.9325000000000001</v>
      </c>
      <c r="FK213" s="4">
        <v>47.567500000000003</v>
      </c>
    </row>
    <row r="214" spans="1:167" x14ac:dyDescent="0.25">
      <c r="A214" s="13">
        <v>52355</v>
      </c>
      <c r="B214" s="13" t="s">
        <v>379</v>
      </c>
      <c r="C214" s="4" t="s">
        <v>353</v>
      </c>
      <c r="D214" s="4"/>
      <c r="E214" s="1" t="s">
        <v>841</v>
      </c>
      <c r="F214" s="1" t="s">
        <v>831</v>
      </c>
      <c r="G214" s="1"/>
      <c r="H214" s="1" t="s">
        <v>825</v>
      </c>
      <c r="I214" s="1" t="s">
        <v>826</v>
      </c>
      <c r="J214" s="9" t="s">
        <v>878</v>
      </c>
      <c r="K214" s="9" t="s">
        <v>879</v>
      </c>
      <c r="L214" s="10">
        <v>463656</v>
      </c>
      <c r="M214" s="10">
        <v>5067411</v>
      </c>
      <c r="N214" s="15" t="s">
        <v>831</v>
      </c>
      <c r="O214" s="15"/>
      <c r="P214" s="4">
        <v>290.75</v>
      </c>
      <c r="Q214" s="4" t="s">
        <v>342</v>
      </c>
      <c r="R214" s="3">
        <v>620.5</v>
      </c>
      <c r="S214" s="4"/>
      <c r="T214" s="4">
        <v>1.8825000000000001</v>
      </c>
      <c r="U214" s="4">
        <v>7.2249999999999996</v>
      </c>
      <c r="V214" s="4">
        <v>109.25</v>
      </c>
      <c r="W214" s="4"/>
      <c r="X214" s="4">
        <v>14.7</v>
      </c>
      <c r="Y214" s="4">
        <v>330.5</v>
      </c>
      <c r="Z214" s="4">
        <f>0.5*0.005</f>
        <v>2.5000000000000001E-3</v>
      </c>
      <c r="AA214" s="3">
        <f t="shared" si="71"/>
        <v>3.2142500000000001E-3</v>
      </c>
      <c r="AB214" s="4">
        <v>2.2000000000000002</v>
      </c>
      <c r="AC214" s="4">
        <v>2.2000000000000002</v>
      </c>
      <c r="AD214" s="3">
        <f t="shared" si="72"/>
        <v>9.7429200000000016</v>
      </c>
      <c r="AE214" s="4">
        <f t="shared" si="68"/>
        <v>0.01</v>
      </c>
      <c r="AF214" s="3">
        <f t="shared" si="69"/>
        <v>3.2856999999999997E-2</v>
      </c>
      <c r="AG214" s="4">
        <v>0.67500000000000004</v>
      </c>
      <c r="AH214" s="3">
        <f>0.5*0.0045</f>
        <v>2.2499999999999998E-3</v>
      </c>
      <c r="AI214" s="4"/>
      <c r="AJ214" s="4">
        <v>2.875</v>
      </c>
      <c r="AK214" s="3" t="s">
        <v>358</v>
      </c>
      <c r="AL214" s="4" t="s">
        <v>343</v>
      </c>
      <c r="AM214" s="4"/>
      <c r="AN214" s="4" t="s">
        <v>155</v>
      </c>
      <c r="AO214" s="4"/>
      <c r="AP214" s="4">
        <v>354.75</v>
      </c>
      <c r="AQ214" s="4">
        <v>92.992500000000007</v>
      </c>
      <c r="AR214" s="4">
        <v>1.77</v>
      </c>
      <c r="AS214" s="3">
        <v>18.75</v>
      </c>
      <c r="AT214" s="4">
        <v>19.252500000000001</v>
      </c>
      <c r="AU214" s="4">
        <v>12.935</v>
      </c>
      <c r="AV214" s="4"/>
      <c r="AW214" s="3">
        <v>18</v>
      </c>
      <c r="AX214" s="4"/>
      <c r="AY214" s="4"/>
      <c r="AZ214" s="4"/>
      <c r="BA214" s="3">
        <v>0.13775000000000001</v>
      </c>
      <c r="BB214" s="4"/>
      <c r="BC214" s="4">
        <v>0.51724999999999999</v>
      </c>
      <c r="BD214" s="4"/>
      <c r="BE214" s="4"/>
      <c r="BF214" s="4"/>
      <c r="BG214" s="4"/>
      <c r="BH214" s="4"/>
      <c r="BI214" s="4"/>
      <c r="BJ214" s="4">
        <v>5.2830000000000004</v>
      </c>
      <c r="BK214" s="4"/>
      <c r="BL214" s="3">
        <v>5.3749999999999996E-3</v>
      </c>
      <c r="BM214" s="4"/>
      <c r="BN214" s="4">
        <v>0.18425</v>
      </c>
      <c r="BO214" s="4"/>
      <c r="BP214" s="4">
        <v>1.2502500000000001</v>
      </c>
      <c r="BQ214" s="4"/>
      <c r="BR214" s="4">
        <v>0.105875</v>
      </c>
      <c r="BS214" s="4"/>
      <c r="BT214" s="3">
        <v>9.7875000000000004E-2</v>
      </c>
      <c r="BU214" s="4"/>
      <c r="BV214" s="4"/>
      <c r="BW214" s="4"/>
      <c r="BX214" s="4"/>
      <c r="BY214" s="4"/>
      <c r="BZ214" s="4" t="s">
        <v>215</v>
      </c>
      <c r="CA214" s="4"/>
      <c r="CB214" s="3">
        <f>0.5*0.02</f>
        <v>0.01</v>
      </c>
      <c r="CC214" s="4"/>
      <c r="CD214" s="12">
        <v>3125</v>
      </c>
      <c r="CE214" s="12">
        <v>2180</v>
      </c>
      <c r="CF214" s="4">
        <v>106.25</v>
      </c>
      <c r="CG214" s="11">
        <v>4077.5</v>
      </c>
      <c r="CH214" s="4"/>
      <c r="CI214" s="4">
        <v>28.75</v>
      </c>
      <c r="CJ214" s="4"/>
      <c r="CK214" s="11">
        <v>11605.75</v>
      </c>
      <c r="CL214" s="11">
        <v>7617.5</v>
      </c>
      <c r="CM214" s="4" t="s">
        <v>175</v>
      </c>
      <c r="CN214" s="4" t="s">
        <v>317</v>
      </c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>
        <v>0.23</v>
      </c>
      <c r="DL214" s="4"/>
      <c r="DM214" s="4"/>
      <c r="DN214" s="4"/>
      <c r="DO214" s="4"/>
      <c r="DP214" s="4"/>
      <c r="DQ214" s="4"/>
      <c r="DR214" s="4"/>
      <c r="DS214" s="4" t="s">
        <v>315</v>
      </c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>
        <v>0.92</v>
      </c>
      <c r="ES214" s="4" t="s">
        <v>170</v>
      </c>
      <c r="ET214" s="3">
        <f t="shared" si="73"/>
        <v>0.92</v>
      </c>
      <c r="EU214" s="4" t="s">
        <v>345</v>
      </c>
      <c r="EV214" s="4"/>
      <c r="EW214" s="4"/>
      <c r="EX214" s="4"/>
      <c r="EY214" s="4" t="s">
        <v>346</v>
      </c>
      <c r="EZ214" s="4"/>
      <c r="FA214" s="4"/>
      <c r="FB214" s="4"/>
      <c r="FC214" s="4"/>
      <c r="FD214" s="4"/>
      <c r="FE214" s="4"/>
      <c r="FF214" s="4"/>
      <c r="FG214" s="4"/>
      <c r="FH214" s="4"/>
      <c r="FI214" s="4">
        <v>0.52749999999999997</v>
      </c>
      <c r="FJ214" s="4">
        <v>6.3875000000000002</v>
      </c>
      <c r="FK214" s="4">
        <v>62.957500000000003</v>
      </c>
    </row>
    <row r="215" spans="1:167" x14ac:dyDescent="0.25">
      <c r="A215" s="13">
        <v>52356</v>
      </c>
      <c r="B215" s="13" t="s">
        <v>380</v>
      </c>
      <c r="C215" s="4" t="s">
        <v>353</v>
      </c>
      <c r="D215" s="4"/>
      <c r="E215" s="1" t="s">
        <v>841</v>
      </c>
      <c r="F215" s="1" t="s">
        <v>831</v>
      </c>
      <c r="G215" s="1"/>
      <c r="H215" s="1" t="s">
        <v>825</v>
      </c>
      <c r="I215" s="1" t="s">
        <v>826</v>
      </c>
      <c r="J215" s="9" t="s">
        <v>878</v>
      </c>
      <c r="K215" s="9" t="s">
        <v>879</v>
      </c>
      <c r="L215" s="10">
        <v>464495.74</v>
      </c>
      <c r="M215" s="10">
        <v>5066441.33</v>
      </c>
      <c r="N215" s="15" t="s">
        <v>831</v>
      </c>
      <c r="O215" s="15"/>
      <c r="P215" s="4">
        <v>299.75</v>
      </c>
      <c r="Q215" s="4" t="s">
        <v>342</v>
      </c>
      <c r="R215" s="3">
        <v>618.75</v>
      </c>
      <c r="S215" s="4"/>
      <c r="T215" s="4">
        <v>6.0049999999999999</v>
      </c>
      <c r="U215" s="4">
        <v>7.25</v>
      </c>
      <c r="V215" s="4">
        <v>116.5</v>
      </c>
      <c r="W215" s="4"/>
      <c r="X215" s="4">
        <v>13.9</v>
      </c>
      <c r="Y215" s="4">
        <v>349.25</v>
      </c>
      <c r="Z215" s="4">
        <v>0.140625</v>
      </c>
      <c r="AA215" s="3">
        <f t="shared" si="71"/>
        <v>0.18080156250000001</v>
      </c>
      <c r="AB215" s="4">
        <v>2.0474999999999999</v>
      </c>
      <c r="AC215" s="4">
        <v>1.85</v>
      </c>
      <c r="AD215" s="3">
        <f t="shared" si="72"/>
        <v>8.1929100000000012</v>
      </c>
      <c r="AE215" s="4">
        <v>0.06</v>
      </c>
      <c r="AF215" s="3">
        <f t="shared" si="69"/>
        <v>0.19714199999999998</v>
      </c>
      <c r="AG215" s="4">
        <v>1.0825</v>
      </c>
      <c r="AH215" s="3">
        <v>9.5562999999999995E-2</v>
      </c>
      <c r="AI215" s="4"/>
      <c r="AJ215" s="4">
        <v>3.125</v>
      </c>
      <c r="AK215" s="2">
        <v>0.396125</v>
      </c>
      <c r="AL215" s="4">
        <v>2.3155000000000001</v>
      </c>
      <c r="AM215" s="4"/>
      <c r="AN215" s="4" t="s">
        <v>155</v>
      </c>
      <c r="AO215" s="4"/>
      <c r="AP215" s="4">
        <v>366</v>
      </c>
      <c r="AQ215" s="4">
        <v>96.444999999999993</v>
      </c>
      <c r="AR215" s="4">
        <v>1.5922499999999999</v>
      </c>
      <c r="AS215" s="3">
        <v>19.5</v>
      </c>
      <c r="AT215" s="4">
        <v>20.91</v>
      </c>
      <c r="AU215" s="4">
        <v>10.0655</v>
      </c>
      <c r="AV215" s="4"/>
      <c r="AW215" s="3">
        <v>21.75</v>
      </c>
      <c r="AX215" s="4"/>
      <c r="AY215" s="4"/>
      <c r="AZ215" s="4"/>
      <c r="BA215" s="3">
        <v>0.16925000000000001</v>
      </c>
      <c r="BB215" s="4"/>
      <c r="BC215" s="4">
        <v>0.65925</v>
      </c>
      <c r="BD215" s="4"/>
      <c r="BE215" s="4"/>
      <c r="BF215" s="4"/>
      <c r="BG215" s="4"/>
      <c r="BH215" s="4"/>
      <c r="BI215" s="4"/>
      <c r="BJ215" s="4">
        <v>31.99</v>
      </c>
      <c r="BK215" s="4"/>
      <c r="BL215" s="3">
        <v>7.8750000000000001E-3</v>
      </c>
      <c r="BM215" s="4"/>
      <c r="BN215" s="4">
        <v>0.248</v>
      </c>
      <c r="BO215" s="4"/>
      <c r="BP215" s="4">
        <v>5.0084999999999997</v>
      </c>
      <c r="BQ215" s="4"/>
      <c r="BR215" s="4">
        <v>0.13187499999999999</v>
      </c>
      <c r="BS215" s="4"/>
      <c r="BT215" s="3">
        <v>1.0509999999999999</v>
      </c>
      <c r="BU215" s="4"/>
      <c r="BV215" s="4"/>
      <c r="BW215" s="4"/>
      <c r="BX215" s="4"/>
      <c r="BY215" s="4"/>
      <c r="BZ215" s="4" t="s">
        <v>215</v>
      </c>
      <c r="CA215" s="4"/>
      <c r="CB215" s="3">
        <f>0.5*0.02</f>
        <v>0.01</v>
      </c>
      <c r="CC215" s="4"/>
      <c r="CD215" s="11">
        <v>41652.5</v>
      </c>
      <c r="CE215" s="12">
        <v>11210</v>
      </c>
      <c r="CF215" s="11">
        <v>1377.5</v>
      </c>
      <c r="CG215" s="4">
        <v>78.75</v>
      </c>
      <c r="CH215" s="4"/>
      <c r="CI215" s="4">
        <v>12</v>
      </c>
      <c r="CJ215" s="4"/>
      <c r="CK215" s="12">
        <v>43795</v>
      </c>
      <c r="CL215" s="12">
        <v>7325</v>
      </c>
      <c r="CM215" s="4" t="s">
        <v>175</v>
      </c>
      <c r="CN215" s="4" t="s">
        <v>317</v>
      </c>
      <c r="CO215" s="4"/>
      <c r="CP215" s="4"/>
      <c r="CQ215" s="4"/>
      <c r="CR215" s="4"/>
      <c r="CS215" s="4"/>
      <c r="CT215" s="4"/>
      <c r="CU215" s="4"/>
      <c r="CV215" s="4"/>
      <c r="CW215" s="3">
        <v>6.2500000000000003E-3</v>
      </c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>
        <v>0.155</v>
      </c>
      <c r="DL215" s="4"/>
      <c r="DM215" s="4"/>
      <c r="DN215" s="4"/>
      <c r="DO215" s="4"/>
      <c r="DP215" s="4"/>
      <c r="DQ215" s="4"/>
      <c r="DR215" s="4"/>
      <c r="DS215" s="4" t="s">
        <v>315</v>
      </c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3" t="s">
        <v>180</v>
      </c>
      <c r="EO215" s="4"/>
      <c r="EP215" s="4"/>
      <c r="EQ215" s="3" t="s">
        <v>180</v>
      </c>
      <c r="ER215" s="4">
        <v>1.115</v>
      </c>
      <c r="ES215" s="4" t="s">
        <v>170</v>
      </c>
      <c r="ET215" s="3">
        <f t="shared" si="73"/>
        <v>1.115</v>
      </c>
      <c r="EU215" s="4" t="s">
        <v>345</v>
      </c>
      <c r="EV215" s="4"/>
      <c r="EW215" s="4"/>
      <c r="EX215" s="4"/>
      <c r="EY215" s="4" t="s">
        <v>346</v>
      </c>
      <c r="EZ215" s="4"/>
      <c r="FA215" s="4"/>
      <c r="FB215" s="4"/>
      <c r="FC215" s="4"/>
      <c r="FD215" s="4"/>
      <c r="FE215" s="4"/>
      <c r="FF215" s="4"/>
      <c r="FG215" s="4"/>
      <c r="FH215" s="4"/>
      <c r="FI215" s="4">
        <v>0.8125</v>
      </c>
      <c r="FJ215" s="4">
        <v>6.33</v>
      </c>
      <c r="FK215" s="4">
        <v>61.27</v>
      </c>
    </row>
    <row r="216" spans="1:167" x14ac:dyDescent="0.25">
      <c r="A216" s="13">
        <v>52402</v>
      </c>
      <c r="B216" s="13" t="s">
        <v>381</v>
      </c>
      <c r="C216" s="4" t="s">
        <v>382</v>
      </c>
      <c r="D216" s="4"/>
      <c r="E216" s="1" t="s">
        <v>841</v>
      </c>
      <c r="F216" s="1"/>
      <c r="G216" s="1"/>
      <c r="H216" s="1" t="s">
        <v>825</v>
      </c>
      <c r="I216" s="1" t="s">
        <v>826</v>
      </c>
      <c r="J216" s="9" t="s">
        <v>878</v>
      </c>
      <c r="K216" s="9" t="s">
        <v>879</v>
      </c>
      <c r="L216" s="10">
        <v>457522.16</v>
      </c>
      <c r="M216" s="10">
        <v>5065096.9000000004</v>
      </c>
      <c r="N216" s="15" t="s">
        <v>831</v>
      </c>
      <c r="O216" s="15"/>
      <c r="P216" s="4">
        <v>323.566667</v>
      </c>
      <c r="Q216" s="4" t="s">
        <v>215</v>
      </c>
      <c r="R216" s="3">
        <v>609</v>
      </c>
      <c r="S216" s="4"/>
      <c r="T216" s="4">
        <v>0.63666699999999998</v>
      </c>
      <c r="U216" s="4">
        <v>7.266667</v>
      </c>
      <c r="V216" s="4">
        <v>167.66666699999999</v>
      </c>
      <c r="W216" s="4"/>
      <c r="X216" s="4">
        <v>13.566667000000001</v>
      </c>
      <c r="Y216" s="4">
        <v>372.35</v>
      </c>
      <c r="Z216" s="4">
        <f t="shared" ref="Z216:Z235" si="76">0.5*0.04</f>
        <v>0.02</v>
      </c>
      <c r="AA216" s="3">
        <f t="shared" si="71"/>
        <v>2.5714000000000001E-2</v>
      </c>
      <c r="AB216" s="4">
        <v>4.5999999999999996</v>
      </c>
      <c r="AC216" s="4">
        <v>4.5999999999999996</v>
      </c>
      <c r="AD216" s="3">
        <f t="shared" si="72"/>
        <v>20.371559999999999</v>
      </c>
      <c r="AE216" s="4">
        <f t="shared" ref="AE216:AE235" si="77">0.5*0.01</f>
        <v>5.0000000000000001E-3</v>
      </c>
      <c r="AF216" s="3">
        <f t="shared" si="69"/>
        <v>1.6428499999999999E-2</v>
      </c>
      <c r="AG216" s="4">
        <v>0.55000000000000004</v>
      </c>
      <c r="AH216" s="3">
        <f t="shared" ref="AH216:AH235" si="78">0.5*0.03</f>
        <v>1.4999999999999999E-2</v>
      </c>
      <c r="AI216" s="4"/>
      <c r="AJ216" s="4">
        <v>5.15</v>
      </c>
      <c r="AK216" s="3">
        <v>1.525E-2</v>
      </c>
      <c r="AL216" s="4">
        <v>1.0316669999999999</v>
      </c>
      <c r="AM216" s="4"/>
      <c r="AN216" s="4" t="s">
        <v>155</v>
      </c>
      <c r="AO216" s="4"/>
      <c r="AP216" s="4">
        <v>394.75</v>
      </c>
      <c r="AQ216" s="4">
        <v>113.333333</v>
      </c>
      <c r="AR216" s="4">
        <v>3.0666669999999998</v>
      </c>
      <c r="AS216" s="3">
        <v>17.666667</v>
      </c>
      <c r="AT216" s="4">
        <v>23.666667</v>
      </c>
      <c r="AU216" s="4">
        <v>12.333333</v>
      </c>
      <c r="AV216" s="4"/>
      <c r="AW216" s="3">
        <v>20.833333</v>
      </c>
      <c r="AX216" s="4"/>
      <c r="AY216" s="4"/>
      <c r="AZ216" s="4"/>
      <c r="BA216" s="3">
        <f t="shared" ref="BA216:BA235" si="79">0.5*0.5</f>
        <v>0.25</v>
      </c>
      <c r="BB216" s="4"/>
      <c r="BC216" s="4" t="s">
        <v>215</v>
      </c>
      <c r="BD216" s="4"/>
      <c r="BE216" s="4"/>
      <c r="BF216" s="4"/>
      <c r="BG216" s="4"/>
      <c r="BH216" s="4"/>
      <c r="BI216" s="4"/>
      <c r="BJ216" s="4" t="s">
        <v>215</v>
      </c>
      <c r="BK216" s="4"/>
      <c r="BL216" s="3">
        <f t="shared" ref="BL216:BL235" si="80">0.5*0.2</f>
        <v>0.1</v>
      </c>
      <c r="BM216" s="4"/>
      <c r="BN216" s="4" t="s">
        <v>157</v>
      </c>
      <c r="BO216" s="4"/>
      <c r="BP216" s="4" t="s">
        <v>157</v>
      </c>
      <c r="BQ216" s="4"/>
      <c r="BR216" s="4" t="s">
        <v>322</v>
      </c>
      <c r="BS216" s="4"/>
      <c r="BT216" s="3">
        <f t="shared" ref="BT216:BT235" si="81">0.5*2</f>
        <v>1</v>
      </c>
      <c r="BU216" s="4"/>
      <c r="BV216" s="4"/>
      <c r="BW216" s="4"/>
      <c r="BX216" s="4"/>
      <c r="BY216" s="4"/>
      <c r="BZ216" s="4" t="s">
        <v>169</v>
      </c>
      <c r="CA216" s="4"/>
      <c r="CB216" s="3">
        <f t="shared" ref="CB216:CB235" si="82">0.5*0.1</f>
        <v>0.05</v>
      </c>
      <c r="CC216" s="4"/>
      <c r="CD216" s="4">
        <v>112.333333</v>
      </c>
      <c r="CE216" s="4">
        <v>106.833333</v>
      </c>
      <c r="CF216" s="4">
        <v>1.8333330000000001</v>
      </c>
      <c r="CG216" s="4">
        <v>0.66666700000000001</v>
      </c>
      <c r="CH216" s="4"/>
      <c r="CI216" s="4">
        <v>2.3333330000000001</v>
      </c>
      <c r="CJ216" s="4"/>
      <c r="CK216" s="4">
        <v>11.666667</v>
      </c>
      <c r="CL216" s="4">
        <v>946.83333300000004</v>
      </c>
      <c r="CM216" s="4" t="s">
        <v>181</v>
      </c>
      <c r="CN216" s="4" t="s">
        <v>157</v>
      </c>
      <c r="CO216" s="4"/>
      <c r="CP216" s="4"/>
      <c r="CQ216" s="4"/>
      <c r="CR216" s="4"/>
      <c r="CS216" s="4"/>
      <c r="CT216" s="4"/>
      <c r="CU216" s="4"/>
      <c r="CV216" s="4"/>
      <c r="CW216" s="3" t="s">
        <v>170</v>
      </c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>
        <v>0.55833299999999997</v>
      </c>
      <c r="DL216" s="4"/>
      <c r="DM216" s="4"/>
      <c r="DN216" s="4"/>
      <c r="DO216" s="4"/>
      <c r="DP216" s="4"/>
      <c r="DQ216" s="4"/>
      <c r="DR216" s="4"/>
      <c r="DS216" s="4" t="s">
        <v>317</v>
      </c>
      <c r="DT216" s="4"/>
      <c r="DU216" s="3" t="s">
        <v>155</v>
      </c>
      <c r="DV216" s="3" t="s">
        <v>155</v>
      </c>
      <c r="DW216" s="4"/>
      <c r="DX216" s="4"/>
      <c r="DY216" s="4"/>
      <c r="DZ216" s="4"/>
      <c r="EA216" s="4"/>
      <c r="EB216" s="4"/>
      <c r="EC216" s="4"/>
      <c r="ED216" s="4"/>
      <c r="EE216" s="3" t="s">
        <v>155</v>
      </c>
      <c r="EF216" s="4"/>
      <c r="EG216" s="4"/>
      <c r="EH216" s="4"/>
      <c r="EI216" s="4"/>
      <c r="EJ216" s="4"/>
      <c r="EK216" s="4"/>
      <c r="EL216" s="4"/>
      <c r="EM216" s="4"/>
      <c r="EN216" s="3" t="s">
        <v>170</v>
      </c>
      <c r="EO216" s="4"/>
      <c r="EP216" s="4"/>
      <c r="EQ216" s="3" t="s">
        <v>318</v>
      </c>
      <c r="ER216" s="4" t="s">
        <v>181</v>
      </c>
      <c r="ES216" s="4" t="s">
        <v>181</v>
      </c>
      <c r="ET216" s="3">
        <f t="shared" si="73"/>
        <v>0</v>
      </c>
      <c r="EU216" s="4" t="s">
        <v>181</v>
      </c>
      <c r="EV216" s="4"/>
      <c r="EW216" s="4"/>
      <c r="EX216" s="4">
        <v>0.88333300000000003</v>
      </c>
      <c r="EY216" s="4">
        <v>0.88333300000000003</v>
      </c>
      <c r="EZ216" s="4"/>
      <c r="FA216" s="4"/>
      <c r="FB216" s="4"/>
      <c r="FC216" s="4"/>
      <c r="FD216" s="4"/>
      <c r="FE216" s="4"/>
      <c r="FF216" s="4"/>
      <c r="FG216" s="4"/>
      <c r="FH216" s="4"/>
      <c r="FI216" s="4" t="s">
        <v>181</v>
      </c>
      <c r="FJ216" s="4">
        <v>7.6783330000000003</v>
      </c>
      <c r="FK216" s="4">
        <v>73.816666999999995</v>
      </c>
    </row>
    <row r="217" spans="1:167" x14ac:dyDescent="0.25">
      <c r="A217" s="13">
        <v>52403</v>
      </c>
      <c r="B217" s="13" t="s">
        <v>383</v>
      </c>
      <c r="C217" s="4" t="s">
        <v>382</v>
      </c>
      <c r="D217" s="4"/>
      <c r="E217" s="1" t="s">
        <v>841</v>
      </c>
      <c r="F217" s="1"/>
      <c r="G217" s="1"/>
      <c r="H217" s="1" t="s">
        <v>825</v>
      </c>
      <c r="I217" s="1" t="s">
        <v>826</v>
      </c>
      <c r="J217" s="9" t="s">
        <v>878</v>
      </c>
      <c r="K217" s="9" t="s">
        <v>879</v>
      </c>
      <c r="L217" s="10">
        <v>457341.83</v>
      </c>
      <c r="M217" s="10">
        <v>5065640.3099999996</v>
      </c>
      <c r="N217" s="15" t="s">
        <v>831</v>
      </c>
      <c r="O217" s="15"/>
      <c r="P217" s="4">
        <v>317.36666700000001</v>
      </c>
      <c r="Q217" s="4" t="s">
        <v>215</v>
      </c>
      <c r="R217" s="3">
        <v>591.33333300000004</v>
      </c>
      <c r="S217" s="4"/>
      <c r="T217" s="4">
        <v>4.68</v>
      </c>
      <c r="U217" s="4">
        <v>7.25</v>
      </c>
      <c r="V217" s="4">
        <v>191.6</v>
      </c>
      <c r="W217" s="4"/>
      <c r="X217" s="4">
        <v>13.133333</v>
      </c>
      <c r="Y217" s="4">
        <v>367</v>
      </c>
      <c r="Z217" s="4">
        <f t="shared" si="76"/>
        <v>0.02</v>
      </c>
      <c r="AA217" s="3">
        <f t="shared" si="71"/>
        <v>2.5714000000000001E-2</v>
      </c>
      <c r="AB217" s="4">
        <v>3.9166669999999999</v>
      </c>
      <c r="AC217" s="4">
        <v>3.9166669999999999</v>
      </c>
      <c r="AD217" s="3">
        <f t="shared" si="72"/>
        <v>17.345351476200001</v>
      </c>
      <c r="AE217" s="4">
        <f t="shared" si="77"/>
        <v>5.0000000000000001E-3</v>
      </c>
      <c r="AF217" s="3">
        <f t="shared" si="69"/>
        <v>1.6428499999999999E-2</v>
      </c>
      <c r="AG217" s="4">
        <v>0.55000000000000004</v>
      </c>
      <c r="AH217" s="3">
        <f t="shared" si="78"/>
        <v>1.4999999999999999E-2</v>
      </c>
      <c r="AI217" s="4"/>
      <c r="AJ217" s="4">
        <v>4.4666670000000002</v>
      </c>
      <c r="AK217" s="3">
        <v>1.6583000000000001E-2</v>
      </c>
      <c r="AL217" s="4">
        <v>1.2849999999999999</v>
      </c>
      <c r="AM217" s="4"/>
      <c r="AN217" s="4" t="s">
        <v>155</v>
      </c>
      <c r="AO217" s="4"/>
      <c r="AP217" s="4">
        <v>387.2</v>
      </c>
      <c r="AQ217" s="4">
        <v>111.666667</v>
      </c>
      <c r="AR217" s="4">
        <v>2.2999999999999998</v>
      </c>
      <c r="AS217" s="3">
        <v>17.666667</v>
      </c>
      <c r="AT217" s="4">
        <v>25.333333</v>
      </c>
      <c r="AU217" s="4">
        <v>13.166667</v>
      </c>
      <c r="AV217" s="4"/>
      <c r="AW217" s="3">
        <v>17.833333</v>
      </c>
      <c r="AX217" s="4"/>
      <c r="AY217" s="4"/>
      <c r="AZ217" s="4"/>
      <c r="BA217" s="3">
        <f t="shared" si="79"/>
        <v>0.25</v>
      </c>
      <c r="BB217" s="4"/>
      <c r="BC217" s="4" t="s">
        <v>215</v>
      </c>
      <c r="BD217" s="4"/>
      <c r="BE217" s="4"/>
      <c r="BF217" s="4"/>
      <c r="BG217" s="4"/>
      <c r="BH217" s="4"/>
      <c r="BI217" s="4"/>
      <c r="BJ217" s="4" t="s">
        <v>215</v>
      </c>
      <c r="BK217" s="4"/>
      <c r="BL217" s="3">
        <f t="shared" si="80"/>
        <v>0.1</v>
      </c>
      <c r="BM217" s="4"/>
      <c r="BN217" s="4" t="s">
        <v>157</v>
      </c>
      <c r="BO217" s="4"/>
      <c r="BP217" s="4" t="s">
        <v>157</v>
      </c>
      <c r="BQ217" s="4"/>
      <c r="BR217" s="4" t="s">
        <v>322</v>
      </c>
      <c r="BS217" s="4"/>
      <c r="BT217" s="3">
        <f t="shared" si="81"/>
        <v>1</v>
      </c>
      <c r="BU217" s="4"/>
      <c r="BV217" s="4"/>
      <c r="BW217" s="4"/>
      <c r="BX217" s="4"/>
      <c r="BY217" s="4"/>
      <c r="BZ217" s="4" t="s">
        <v>169</v>
      </c>
      <c r="CA217" s="4"/>
      <c r="CB217" s="3">
        <f t="shared" si="82"/>
        <v>0.05</v>
      </c>
      <c r="CC217" s="4"/>
      <c r="CD217" s="4">
        <v>167.16666699999999</v>
      </c>
      <c r="CE217" s="4">
        <v>191.66666699999999</v>
      </c>
      <c r="CF217" s="4">
        <v>186.66666699999999</v>
      </c>
      <c r="CG217" s="4">
        <v>21</v>
      </c>
      <c r="CH217" s="4"/>
      <c r="CI217" s="4">
        <v>288.83333299999998</v>
      </c>
      <c r="CJ217" s="4"/>
      <c r="CK217" s="4">
        <v>456.83333299999998</v>
      </c>
      <c r="CL217" s="4">
        <v>853.66666699999996</v>
      </c>
      <c r="CM217" s="4" t="s">
        <v>181</v>
      </c>
      <c r="CN217" s="4" t="s">
        <v>157</v>
      </c>
      <c r="CO217" s="4"/>
      <c r="CP217" s="4"/>
      <c r="CQ217" s="4"/>
      <c r="CR217" s="4"/>
      <c r="CS217" s="4"/>
      <c r="CT217" s="4"/>
      <c r="CU217" s="4"/>
      <c r="CV217" s="4"/>
      <c r="CW217" s="3" t="s">
        <v>170</v>
      </c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 t="s">
        <v>181</v>
      </c>
      <c r="DL217" s="4"/>
      <c r="DM217" s="4"/>
      <c r="DN217" s="4"/>
      <c r="DO217" s="4"/>
      <c r="DP217" s="4"/>
      <c r="DQ217" s="4"/>
      <c r="DR217" s="4"/>
      <c r="DS217" s="4" t="s">
        <v>317</v>
      </c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3" t="s">
        <v>170</v>
      </c>
      <c r="EO217" s="4"/>
      <c r="EP217" s="4"/>
      <c r="EQ217" s="3" t="s">
        <v>318</v>
      </c>
      <c r="ER217" s="4">
        <v>0.54166700000000001</v>
      </c>
      <c r="ES217" s="4" t="s">
        <v>181</v>
      </c>
      <c r="ET217" s="3">
        <f t="shared" si="73"/>
        <v>0.54166700000000001</v>
      </c>
      <c r="EU217" s="4" t="s">
        <v>181</v>
      </c>
      <c r="EV217" s="4"/>
      <c r="EW217" s="4"/>
      <c r="EX217" s="4">
        <v>0.65</v>
      </c>
      <c r="EY217" s="4">
        <v>0.65</v>
      </c>
      <c r="EZ217" s="4"/>
      <c r="FA217" s="4"/>
      <c r="FB217" s="4"/>
      <c r="FC217" s="4"/>
      <c r="FD217" s="4"/>
      <c r="FE217" s="4"/>
      <c r="FF217" s="4"/>
      <c r="FG217" s="4"/>
      <c r="FH217" s="4"/>
      <c r="FI217" s="4">
        <v>0.906667</v>
      </c>
      <c r="FJ217" s="4">
        <v>7.5549999999999997</v>
      </c>
      <c r="FK217" s="4">
        <v>71.989999999999995</v>
      </c>
    </row>
    <row r="218" spans="1:167" x14ac:dyDescent="0.25">
      <c r="A218" s="13">
        <v>52404</v>
      </c>
      <c r="B218" s="13" t="s">
        <v>384</v>
      </c>
      <c r="C218" s="4" t="s">
        <v>382</v>
      </c>
      <c r="D218" s="4"/>
      <c r="E218" s="1" t="s">
        <v>841</v>
      </c>
      <c r="F218" s="1"/>
      <c r="G218" s="1"/>
      <c r="H218" s="1" t="s">
        <v>825</v>
      </c>
      <c r="I218" s="1" t="s">
        <v>826</v>
      </c>
      <c r="J218" s="9" t="s">
        <v>878</v>
      </c>
      <c r="K218" s="9" t="s">
        <v>879</v>
      </c>
      <c r="L218" s="10">
        <v>458187.51</v>
      </c>
      <c r="M218" s="10">
        <v>5066463.5599999996</v>
      </c>
      <c r="N218" s="15" t="s">
        <v>831</v>
      </c>
      <c r="O218" s="15"/>
      <c r="P218" s="4">
        <v>348.61666700000001</v>
      </c>
      <c r="Q218" s="4" t="s">
        <v>215</v>
      </c>
      <c r="R218" s="3">
        <v>661.33333300000004</v>
      </c>
      <c r="S218" s="4"/>
      <c r="T218" s="4">
        <v>0.65333300000000005</v>
      </c>
      <c r="U218" s="4">
        <v>7.2</v>
      </c>
      <c r="V218" s="4">
        <v>199.4</v>
      </c>
      <c r="W218" s="4"/>
      <c r="X218" s="4">
        <v>13.266667</v>
      </c>
      <c r="Y218" s="4">
        <v>356.88333299999999</v>
      </c>
      <c r="Z218" s="4">
        <f t="shared" si="76"/>
        <v>0.02</v>
      </c>
      <c r="AA218" s="3">
        <f t="shared" si="71"/>
        <v>2.5714000000000001E-2</v>
      </c>
      <c r="AB218" s="4">
        <v>4.6333330000000004</v>
      </c>
      <c r="AC218" s="4">
        <v>4.6333330000000004</v>
      </c>
      <c r="AD218" s="3">
        <f t="shared" si="72"/>
        <v>20.519178523800004</v>
      </c>
      <c r="AE218" s="4">
        <f t="shared" si="77"/>
        <v>5.0000000000000001E-3</v>
      </c>
      <c r="AF218" s="3">
        <f t="shared" si="69"/>
        <v>1.6428499999999999E-2</v>
      </c>
      <c r="AG218" s="4">
        <v>0.58333299999999999</v>
      </c>
      <c r="AH218" s="3">
        <f t="shared" si="78"/>
        <v>1.4999999999999999E-2</v>
      </c>
      <c r="AI218" s="4"/>
      <c r="AJ218" s="4">
        <v>5.2166670000000002</v>
      </c>
      <c r="AK218" s="3">
        <v>7.2500000000000004E-3</v>
      </c>
      <c r="AL218" s="4">
        <v>1.1566669999999999</v>
      </c>
      <c r="AM218" s="4"/>
      <c r="AN218" s="4" t="s">
        <v>155</v>
      </c>
      <c r="AO218" s="4"/>
      <c r="AP218" s="4">
        <v>425.316667</v>
      </c>
      <c r="AQ218" s="4">
        <v>116.666667</v>
      </c>
      <c r="AR218" s="4">
        <v>1.75</v>
      </c>
      <c r="AS218" s="3">
        <v>28.666667</v>
      </c>
      <c r="AT218" s="4">
        <v>27.333333</v>
      </c>
      <c r="AU218" s="4">
        <v>25.333333</v>
      </c>
      <c r="AV218" s="4"/>
      <c r="AW218" s="3">
        <v>18.5</v>
      </c>
      <c r="AX218" s="4"/>
      <c r="AY218" s="4"/>
      <c r="AZ218" s="4"/>
      <c r="BA218" s="3">
        <f t="shared" si="79"/>
        <v>0.25</v>
      </c>
      <c r="BB218" s="4"/>
      <c r="BC218" s="4" t="s">
        <v>215</v>
      </c>
      <c r="BD218" s="4"/>
      <c r="BE218" s="4"/>
      <c r="BF218" s="4"/>
      <c r="BG218" s="4"/>
      <c r="BH218" s="4"/>
      <c r="BI218" s="4"/>
      <c r="BJ218" s="4" t="s">
        <v>215</v>
      </c>
      <c r="BK218" s="4"/>
      <c r="BL218" s="3">
        <f t="shared" si="80"/>
        <v>0.1</v>
      </c>
      <c r="BM218" s="4"/>
      <c r="BN218" s="4" t="s">
        <v>157</v>
      </c>
      <c r="BO218" s="4"/>
      <c r="BP218" s="4" t="s">
        <v>157</v>
      </c>
      <c r="BQ218" s="4"/>
      <c r="BR218" s="4" t="s">
        <v>322</v>
      </c>
      <c r="BS218" s="4"/>
      <c r="BT218" s="3">
        <f t="shared" si="81"/>
        <v>1</v>
      </c>
      <c r="BU218" s="4"/>
      <c r="BV218" s="4"/>
      <c r="BW218" s="4"/>
      <c r="BX218" s="4"/>
      <c r="BY218" s="4"/>
      <c r="BZ218" s="4" t="s">
        <v>169</v>
      </c>
      <c r="CA218" s="4"/>
      <c r="CB218" s="3">
        <f t="shared" si="82"/>
        <v>0.05</v>
      </c>
      <c r="CC218" s="4"/>
      <c r="CD218" s="4">
        <v>207</v>
      </c>
      <c r="CE218" s="4">
        <v>195.5</v>
      </c>
      <c r="CF218" s="4">
        <v>0</v>
      </c>
      <c r="CG218" s="4">
        <v>0.83333299999999999</v>
      </c>
      <c r="CH218" s="4"/>
      <c r="CI218" s="4">
        <v>0</v>
      </c>
      <c r="CJ218" s="4"/>
      <c r="CK218" s="4">
        <v>82.5</v>
      </c>
      <c r="CL218" s="12">
        <v>1176</v>
      </c>
      <c r="CM218" s="4" t="s">
        <v>181</v>
      </c>
      <c r="CN218" s="4" t="s">
        <v>157</v>
      </c>
      <c r="CO218" s="4"/>
      <c r="CP218" s="4"/>
      <c r="CQ218" s="4"/>
      <c r="CR218" s="4"/>
      <c r="CS218" s="4"/>
      <c r="CT218" s="4"/>
      <c r="CU218" s="4"/>
      <c r="CV218" s="4"/>
      <c r="CW218" s="3" t="s">
        <v>170</v>
      </c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 t="s">
        <v>181</v>
      </c>
      <c r="DL218" s="4"/>
      <c r="DM218" s="4"/>
      <c r="DN218" s="4"/>
      <c r="DO218" s="4"/>
      <c r="DP218" s="4"/>
      <c r="DQ218" s="4"/>
      <c r="DR218" s="4"/>
      <c r="DS218" s="4" t="s">
        <v>317</v>
      </c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3" t="s">
        <v>170</v>
      </c>
      <c r="EO218" s="4"/>
      <c r="EP218" s="4"/>
      <c r="EQ218" s="3" t="s">
        <v>318</v>
      </c>
      <c r="ER218" s="4" t="s">
        <v>181</v>
      </c>
      <c r="ES218" s="4" t="s">
        <v>181</v>
      </c>
      <c r="ET218" s="3">
        <f t="shared" si="73"/>
        <v>0</v>
      </c>
      <c r="EU218" s="4" t="s">
        <v>181</v>
      </c>
      <c r="EV218" s="4"/>
      <c r="EW218" s="4"/>
      <c r="EX218" s="4" t="s">
        <v>181</v>
      </c>
      <c r="EY218" s="4" t="s">
        <v>181</v>
      </c>
      <c r="EZ218" s="4"/>
      <c r="FA218" s="4"/>
      <c r="FB218" s="4"/>
      <c r="FC218" s="4"/>
      <c r="FD218" s="4"/>
      <c r="FE218" s="4"/>
      <c r="FF218" s="4"/>
      <c r="FG218" s="4"/>
      <c r="FH218" s="4"/>
      <c r="FI218" s="4" t="s">
        <v>181</v>
      </c>
      <c r="FJ218" s="4">
        <v>8.358333</v>
      </c>
      <c r="FK218" s="4">
        <v>79.814999999999998</v>
      </c>
    </row>
    <row r="219" spans="1:167" x14ac:dyDescent="0.25">
      <c r="A219" s="13">
        <v>52405</v>
      </c>
      <c r="B219" s="13" t="s">
        <v>385</v>
      </c>
      <c r="C219" s="4" t="s">
        <v>382</v>
      </c>
      <c r="D219" s="4"/>
      <c r="E219" s="1" t="s">
        <v>841</v>
      </c>
      <c r="F219" s="1"/>
      <c r="G219" s="1"/>
      <c r="H219" s="1" t="s">
        <v>825</v>
      </c>
      <c r="I219" s="1" t="s">
        <v>826</v>
      </c>
      <c r="J219" s="9" t="s">
        <v>878</v>
      </c>
      <c r="K219" s="9" t="s">
        <v>879</v>
      </c>
      <c r="L219" s="10">
        <v>459393.44</v>
      </c>
      <c r="M219" s="10">
        <v>5066145.7699999996</v>
      </c>
      <c r="N219" s="15" t="s">
        <v>831</v>
      </c>
      <c r="O219" s="15" t="s">
        <v>831</v>
      </c>
      <c r="P219" s="4">
        <v>297.84166699999997</v>
      </c>
      <c r="Q219" s="4" t="s">
        <v>215</v>
      </c>
      <c r="R219" s="3">
        <v>522</v>
      </c>
      <c r="S219" s="4"/>
      <c r="T219" s="4">
        <v>0.43916699999999997</v>
      </c>
      <c r="U219" s="4">
        <v>7.375</v>
      </c>
      <c r="V219" s="4">
        <v>171.25</v>
      </c>
      <c r="W219" s="4"/>
      <c r="X219" s="4">
        <v>12.891667</v>
      </c>
      <c r="Y219" s="4">
        <v>338.48333300000002</v>
      </c>
      <c r="Z219" s="4">
        <f t="shared" si="76"/>
        <v>0.02</v>
      </c>
      <c r="AA219" s="3">
        <f t="shared" si="71"/>
        <v>2.5714000000000001E-2</v>
      </c>
      <c r="AB219" s="4">
        <v>3.233333</v>
      </c>
      <c r="AC219" s="4">
        <v>3.233333</v>
      </c>
      <c r="AD219" s="3">
        <f t="shared" si="72"/>
        <v>14.319138523800001</v>
      </c>
      <c r="AE219" s="4">
        <f t="shared" si="77"/>
        <v>5.0000000000000001E-3</v>
      </c>
      <c r="AF219" s="3">
        <f t="shared" si="69"/>
        <v>1.6428499999999999E-2</v>
      </c>
      <c r="AG219" s="4">
        <v>0.60833300000000001</v>
      </c>
      <c r="AH219" s="3">
        <f t="shared" si="78"/>
        <v>1.4999999999999999E-2</v>
      </c>
      <c r="AI219" s="4"/>
      <c r="AJ219" s="4">
        <v>3.8416670000000002</v>
      </c>
      <c r="AK219" s="3">
        <v>1.5708E-2</v>
      </c>
      <c r="AL219" s="4">
        <v>1.0708329999999999</v>
      </c>
      <c r="AM219" s="4" t="s">
        <v>219</v>
      </c>
      <c r="AN219" s="4" t="s">
        <v>155</v>
      </c>
      <c r="AO219" s="4">
        <v>6.8000000000000005E-2</v>
      </c>
      <c r="AP219" s="4">
        <v>363</v>
      </c>
      <c r="AQ219" s="4">
        <v>101</v>
      </c>
      <c r="AR219" s="4">
        <v>1.1783330000000001</v>
      </c>
      <c r="AS219" s="3">
        <v>11.316667000000001</v>
      </c>
      <c r="AT219" s="4">
        <v>24.833333</v>
      </c>
      <c r="AU219" s="4">
        <v>5.016667</v>
      </c>
      <c r="AV219" s="4"/>
      <c r="AW219" s="3">
        <v>13.166667</v>
      </c>
      <c r="AX219" s="4" t="s">
        <v>215</v>
      </c>
      <c r="AY219" s="4" t="s">
        <v>215</v>
      </c>
      <c r="AZ219" s="4" t="s">
        <v>157</v>
      </c>
      <c r="BA219" s="3">
        <f t="shared" si="79"/>
        <v>0.25</v>
      </c>
      <c r="BB219" s="4" t="s">
        <v>181</v>
      </c>
      <c r="BC219" s="4" t="s">
        <v>215</v>
      </c>
      <c r="BD219" s="4" t="s">
        <v>215</v>
      </c>
      <c r="BE219" s="4"/>
      <c r="BF219" s="4"/>
      <c r="BG219" s="4"/>
      <c r="BH219" s="4"/>
      <c r="BI219" s="4">
        <v>5.55</v>
      </c>
      <c r="BJ219" s="4"/>
      <c r="BK219" s="4" t="s">
        <v>215</v>
      </c>
      <c r="BL219" s="3">
        <f t="shared" si="80"/>
        <v>0.1</v>
      </c>
      <c r="BM219" s="4" t="s">
        <v>316</v>
      </c>
      <c r="BN219" s="4" t="s">
        <v>157</v>
      </c>
      <c r="BO219" s="4">
        <v>1.0833330000000001</v>
      </c>
      <c r="BP219" s="4" t="s">
        <v>157</v>
      </c>
      <c r="BQ219" s="4">
        <v>2.358333</v>
      </c>
      <c r="BR219" s="4" t="s">
        <v>322</v>
      </c>
      <c r="BS219" s="4" t="s">
        <v>322</v>
      </c>
      <c r="BT219" s="3">
        <f t="shared" si="81"/>
        <v>1</v>
      </c>
      <c r="BU219" s="4" t="s">
        <v>219</v>
      </c>
      <c r="BV219" s="4"/>
      <c r="BW219" s="4" t="s">
        <v>157</v>
      </c>
      <c r="BX219" s="4" t="s">
        <v>157</v>
      </c>
      <c r="BY219" s="4"/>
      <c r="BZ219" s="4" t="s">
        <v>169</v>
      </c>
      <c r="CA219" s="4" t="s">
        <v>169</v>
      </c>
      <c r="CB219" s="3">
        <f t="shared" si="82"/>
        <v>0.05</v>
      </c>
      <c r="CC219" s="4" t="s">
        <v>159</v>
      </c>
      <c r="CD219" s="4">
        <v>139.66666699999999</v>
      </c>
      <c r="CE219" s="4">
        <v>141.5</v>
      </c>
      <c r="CF219" s="4">
        <v>0</v>
      </c>
      <c r="CG219" s="4">
        <v>0</v>
      </c>
      <c r="CH219" s="4"/>
      <c r="CI219" s="4">
        <v>0</v>
      </c>
      <c r="CJ219" s="4">
        <v>15</v>
      </c>
      <c r="CK219" s="4">
        <v>16.166667</v>
      </c>
      <c r="CL219" s="11">
        <v>1093.333333</v>
      </c>
      <c r="CM219" s="4" t="s">
        <v>181</v>
      </c>
      <c r="CN219" s="4" t="s">
        <v>157</v>
      </c>
      <c r="CO219" s="4"/>
      <c r="CP219" s="4"/>
      <c r="CQ219" s="4"/>
      <c r="CR219" s="4"/>
      <c r="CS219" s="4"/>
      <c r="CT219" s="4"/>
      <c r="CU219" s="4" t="s">
        <v>170</v>
      </c>
      <c r="CV219" s="4"/>
      <c r="CW219" s="3" t="s">
        <v>170</v>
      </c>
      <c r="CX219" s="4"/>
      <c r="CY219" s="4"/>
      <c r="CZ219" s="4" t="s">
        <v>181</v>
      </c>
      <c r="DA219" s="4" t="s">
        <v>386</v>
      </c>
      <c r="DB219" s="4" t="s">
        <v>386</v>
      </c>
      <c r="DC219" s="4" t="s">
        <v>386</v>
      </c>
      <c r="DD219" s="4" t="s">
        <v>386</v>
      </c>
      <c r="DE219" s="4" t="s">
        <v>387</v>
      </c>
      <c r="DF219" s="4"/>
      <c r="DG219" s="4"/>
      <c r="DH219" s="4"/>
      <c r="DI219" s="4"/>
      <c r="DJ219" s="4"/>
      <c r="DK219" s="4" t="s">
        <v>181</v>
      </c>
      <c r="DL219" s="4"/>
      <c r="DM219" s="4"/>
      <c r="DN219" s="4"/>
      <c r="DO219" s="4" t="s">
        <v>317</v>
      </c>
      <c r="DP219" s="4"/>
      <c r="DQ219" s="4"/>
      <c r="DR219" s="4"/>
      <c r="DS219" s="4" t="s">
        <v>317</v>
      </c>
      <c r="DT219" s="4"/>
      <c r="DU219" s="3" t="s">
        <v>155</v>
      </c>
      <c r="DV219" s="3" t="s">
        <v>155</v>
      </c>
      <c r="DW219" s="4" t="s">
        <v>386</v>
      </c>
      <c r="DX219" s="4"/>
      <c r="DY219" s="4"/>
      <c r="DZ219" s="4"/>
      <c r="EA219" s="4"/>
      <c r="EB219" s="4"/>
      <c r="EC219" s="4"/>
      <c r="ED219" s="4"/>
      <c r="EE219" s="3" t="s">
        <v>155</v>
      </c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 t="s">
        <v>181</v>
      </c>
      <c r="ES219" s="4" t="s">
        <v>181</v>
      </c>
      <c r="ET219" s="3">
        <f t="shared" si="73"/>
        <v>0</v>
      </c>
      <c r="EU219" s="4" t="s">
        <v>181</v>
      </c>
      <c r="EV219" s="4"/>
      <c r="EW219" s="4"/>
      <c r="EX219" s="4">
        <v>0.5</v>
      </c>
      <c r="EY219" s="4">
        <v>0.5</v>
      </c>
      <c r="EZ219" s="4"/>
      <c r="FA219" s="4" t="s">
        <v>175</v>
      </c>
      <c r="FB219" s="4"/>
      <c r="FC219" s="4"/>
      <c r="FD219" s="4"/>
      <c r="FE219" s="4"/>
      <c r="FF219" s="4"/>
      <c r="FG219" s="4"/>
      <c r="FH219" s="4"/>
      <c r="FI219" s="4" t="s">
        <v>181</v>
      </c>
      <c r="FJ219" s="4">
        <v>5.8550000000000004</v>
      </c>
      <c r="FK219" s="4">
        <v>55.533332999999999</v>
      </c>
    </row>
    <row r="220" spans="1:167" x14ac:dyDescent="0.25">
      <c r="A220" s="13">
        <v>52406</v>
      </c>
      <c r="B220" s="13" t="s">
        <v>388</v>
      </c>
      <c r="C220" s="4" t="s">
        <v>382</v>
      </c>
      <c r="D220" s="4"/>
      <c r="E220" s="1" t="s">
        <v>841</v>
      </c>
      <c r="F220" s="1"/>
      <c r="G220" s="1"/>
      <c r="H220" s="1" t="s">
        <v>825</v>
      </c>
      <c r="I220" s="1" t="s">
        <v>826</v>
      </c>
      <c r="J220" s="9" t="s">
        <v>878</v>
      </c>
      <c r="K220" s="9" t="s">
        <v>879</v>
      </c>
      <c r="L220" s="10">
        <v>458375.56</v>
      </c>
      <c r="M220" s="10">
        <v>5067186.1900000004</v>
      </c>
      <c r="N220" s="15" t="s">
        <v>831</v>
      </c>
      <c r="O220" s="15" t="s">
        <v>831</v>
      </c>
      <c r="P220" s="4">
        <v>363.125</v>
      </c>
      <c r="Q220" s="4" t="s">
        <v>215</v>
      </c>
      <c r="R220" s="3">
        <v>715.75</v>
      </c>
      <c r="S220" s="4"/>
      <c r="T220" s="4">
        <v>0.52166699999999999</v>
      </c>
      <c r="U220" s="4">
        <v>7.1666670000000003</v>
      </c>
      <c r="V220" s="4">
        <v>191.25</v>
      </c>
      <c r="W220" s="4"/>
      <c r="X220" s="4">
        <v>13.308332999999999</v>
      </c>
      <c r="Y220" s="4">
        <v>413.35</v>
      </c>
      <c r="Z220" s="4">
        <f t="shared" si="76"/>
        <v>0.02</v>
      </c>
      <c r="AA220" s="3">
        <f t="shared" si="71"/>
        <v>2.5714000000000001E-2</v>
      </c>
      <c r="AB220" s="4">
        <v>4.95</v>
      </c>
      <c r="AC220" s="4">
        <v>4.95</v>
      </c>
      <c r="AD220" s="3">
        <f t="shared" si="72"/>
        <v>21.921570000000003</v>
      </c>
      <c r="AE220" s="4">
        <f t="shared" si="77"/>
        <v>5.0000000000000001E-3</v>
      </c>
      <c r="AF220" s="3">
        <f t="shared" si="69"/>
        <v>1.6428499999999999E-2</v>
      </c>
      <c r="AG220" s="4">
        <v>0.6</v>
      </c>
      <c r="AH220" s="3">
        <f t="shared" si="78"/>
        <v>1.4999999999999999E-2</v>
      </c>
      <c r="AI220" s="4"/>
      <c r="AJ220" s="4">
        <v>5.55</v>
      </c>
      <c r="AK220" s="3">
        <v>5.5830000000000003E-3</v>
      </c>
      <c r="AL220" s="4">
        <v>0.86499999999999999</v>
      </c>
      <c r="AM220" s="4"/>
      <c r="AN220" s="4" t="s">
        <v>155</v>
      </c>
      <c r="AO220" s="4"/>
      <c r="AP220" s="4">
        <v>440.46666699999997</v>
      </c>
      <c r="AQ220" s="4">
        <v>125</v>
      </c>
      <c r="AR220" s="4">
        <v>2.95</v>
      </c>
      <c r="AS220" s="3">
        <v>35.166666999999997</v>
      </c>
      <c r="AT220" s="4">
        <v>29.166667</v>
      </c>
      <c r="AU220" s="4">
        <v>27.5</v>
      </c>
      <c r="AV220" s="4"/>
      <c r="AW220" s="3">
        <v>18.5</v>
      </c>
      <c r="AX220" s="4"/>
      <c r="AY220" s="4"/>
      <c r="AZ220" s="4"/>
      <c r="BA220" s="3">
        <f t="shared" si="79"/>
        <v>0.25</v>
      </c>
      <c r="BB220" s="4"/>
      <c r="BC220" s="4" t="s">
        <v>215</v>
      </c>
      <c r="BD220" s="4"/>
      <c r="BE220" s="4"/>
      <c r="BF220" s="4"/>
      <c r="BG220" s="4"/>
      <c r="BH220" s="4"/>
      <c r="BI220" s="4"/>
      <c r="BJ220" s="4" t="s">
        <v>215</v>
      </c>
      <c r="BK220" s="4"/>
      <c r="BL220" s="3">
        <f t="shared" si="80"/>
        <v>0.1</v>
      </c>
      <c r="BM220" s="4"/>
      <c r="BN220" s="4" t="s">
        <v>157</v>
      </c>
      <c r="BO220" s="4"/>
      <c r="BP220" s="4" t="s">
        <v>157</v>
      </c>
      <c r="BQ220" s="4"/>
      <c r="BR220" s="4" t="s">
        <v>322</v>
      </c>
      <c r="BS220" s="4"/>
      <c r="BT220" s="3">
        <f t="shared" si="81"/>
        <v>1</v>
      </c>
      <c r="BU220" s="4" t="s">
        <v>219</v>
      </c>
      <c r="BV220" s="4"/>
      <c r="BW220" s="4"/>
      <c r="BX220" s="4"/>
      <c r="BY220" s="4"/>
      <c r="BZ220" s="4" t="s">
        <v>169</v>
      </c>
      <c r="CA220" s="4"/>
      <c r="CB220" s="3">
        <f t="shared" si="82"/>
        <v>0.05</v>
      </c>
      <c r="CC220" s="4"/>
      <c r="CD220" s="4">
        <v>260.41666700000002</v>
      </c>
      <c r="CE220" s="4">
        <v>231.91666699999999</v>
      </c>
      <c r="CF220" s="4">
        <v>0.16666700000000001</v>
      </c>
      <c r="CG220" s="4">
        <v>2</v>
      </c>
      <c r="CH220" s="4"/>
      <c r="CI220" s="4">
        <v>0.16666700000000001</v>
      </c>
      <c r="CJ220" s="4"/>
      <c r="CK220" s="4">
        <v>40.416666999999997</v>
      </c>
      <c r="CL220" s="11">
        <v>1106.416667</v>
      </c>
      <c r="CM220" s="4" t="s">
        <v>181</v>
      </c>
      <c r="CN220" s="4" t="s">
        <v>157</v>
      </c>
      <c r="CO220" s="4"/>
      <c r="CP220" s="4"/>
      <c r="CQ220" s="4"/>
      <c r="CR220" s="4"/>
      <c r="CS220" s="4"/>
      <c r="CT220" s="4"/>
      <c r="CU220" s="4"/>
      <c r="CV220" s="4"/>
      <c r="CW220" s="3" t="s">
        <v>170</v>
      </c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 t="s">
        <v>181</v>
      </c>
      <c r="DL220" s="4"/>
      <c r="DM220" s="4"/>
      <c r="DN220" s="4"/>
      <c r="DO220" s="4"/>
      <c r="DP220" s="4"/>
      <c r="DQ220" s="4"/>
      <c r="DR220" s="4"/>
      <c r="DS220" s="4" t="s">
        <v>317</v>
      </c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3" t="s">
        <v>170</v>
      </c>
      <c r="EO220" s="4"/>
      <c r="EP220" s="4"/>
      <c r="EQ220" s="3" t="s">
        <v>318</v>
      </c>
      <c r="ER220" s="4" t="s">
        <v>181</v>
      </c>
      <c r="ES220" s="4" t="s">
        <v>181</v>
      </c>
      <c r="ET220" s="3">
        <f t="shared" si="73"/>
        <v>0</v>
      </c>
      <c r="EU220" s="4" t="s">
        <v>181</v>
      </c>
      <c r="EV220" s="4"/>
      <c r="EW220" s="4"/>
      <c r="EX220" s="4" t="s">
        <v>181</v>
      </c>
      <c r="EY220" s="4" t="s">
        <v>181</v>
      </c>
      <c r="EZ220" s="4"/>
      <c r="FA220" s="4"/>
      <c r="FB220" s="4"/>
      <c r="FC220" s="4"/>
      <c r="FD220" s="4"/>
      <c r="FE220" s="4"/>
      <c r="FF220" s="4"/>
      <c r="FG220" s="4"/>
      <c r="FH220" s="4"/>
      <c r="FI220" s="4" t="s">
        <v>181</v>
      </c>
      <c r="FJ220" s="4">
        <v>8.4883330000000008</v>
      </c>
      <c r="FK220" s="4">
        <v>81.162499999999994</v>
      </c>
    </row>
    <row r="221" spans="1:167" x14ac:dyDescent="0.25">
      <c r="A221" s="13">
        <v>52407</v>
      </c>
      <c r="B221" s="13" t="s">
        <v>389</v>
      </c>
      <c r="C221" s="4" t="s">
        <v>382</v>
      </c>
      <c r="D221" s="4"/>
      <c r="E221" s="1" t="s">
        <v>841</v>
      </c>
      <c r="F221" s="1"/>
      <c r="G221" s="1"/>
      <c r="H221" s="1" t="s">
        <v>825</v>
      </c>
      <c r="I221" s="1" t="s">
        <v>826</v>
      </c>
      <c r="J221" s="9" t="s">
        <v>878</v>
      </c>
      <c r="K221" s="9" t="s">
        <v>879</v>
      </c>
      <c r="L221" s="10">
        <v>458746.64</v>
      </c>
      <c r="M221" s="10">
        <v>5067693.08</v>
      </c>
      <c r="N221" s="15" t="s">
        <v>831</v>
      </c>
      <c r="O221" s="15"/>
      <c r="P221" s="4">
        <v>386.73333300000002</v>
      </c>
      <c r="Q221" s="4" t="s">
        <v>215</v>
      </c>
      <c r="R221" s="3">
        <v>749.16666699999996</v>
      </c>
      <c r="S221" s="4"/>
      <c r="T221" s="4">
        <v>0.48833300000000002</v>
      </c>
      <c r="U221" s="4">
        <v>7.15</v>
      </c>
      <c r="V221" s="4">
        <v>186</v>
      </c>
      <c r="W221" s="4"/>
      <c r="X221" s="4">
        <v>13.35</v>
      </c>
      <c r="Y221" s="4">
        <v>448.5</v>
      </c>
      <c r="Z221" s="4">
        <f t="shared" si="76"/>
        <v>0.02</v>
      </c>
      <c r="AA221" s="3">
        <f t="shared" si="71"/>
        <v>2.5714000000000001E-2</v>
      </c>
      <c r="AB221" s="4">
        <v>4.1833330000000002</v>
      </c>
      <c r="AC221" s="4">
        <v>4.1833330000000002</v>
      </c>
      <c r="AD221" s="3">
        <f t="shared" si="72"/>
        <v>18.526308523800001</v>
      </c>
      <c r="AE221" s="4">
        <f t="shared" si="77"/>
        <v>5.0000000000000001E-3</v>
      </c>
      <c r="AF221" s="3">
        <f t="shared" si="69"/>
        <v>1.6428499999999999E-2</v>
      </c>
      <c r="AG221" s="4">
        <v>0.6</v>
      </c>
      <c r="AH221" s="3">
        <f t="shared" si="78"/>
        <v>1.4999999999999999E-2</v>
      </c>
      <c r="AI221" s="4"/>
      <c r="AJ221" s="4">
        <v>4.7833329999999998</v>
      </c>
      <c r="AK221" s="3">
        <v>8.0000000000000002E-3</v>
      </c>
      <c r="AL221" s="4">
        <v>0.99</v>
      </c>
      <c r="AM221" s="4"/>
      <c r="AN221" s="4" t="s">
        <v>155</v>
      </c>
      <c r="AO221" s="4"/>
      <c r="AP221" s="4">
        <v>471.8</v>
      </c>
      <c r="AQ221" s="4">
        <v>133.33333300000001</v>
      </c>
      <c r="AR221" s="4">
        <v>4.4333330000000002</v>
      </c>
      <c r="AS221" s="3">
        <v>29.833333</v>
      </c>
      <c r="AT221" s="4">
        <v>29.833333</v>
      </c>
      <c r="AU221" s="4">
        <v>25.833333</v>
      </c>
      <c r="AV221" s="4"/>
      <c r="AW221" s="3">
        <v>30.5</v>
      </c>
      <c r="AX221" s="4"/>
      <c r="AY221" s="4"/>
      <c r="AZ221" s="4"/>
      <c r="BA221" s="3">
        <f t="shared" si="79"/>
        <v>0.25</v>
      </c>
      <c r="BB221" s="4"/>
      <c r="BC221" s="4" t="s">
        <v>215</v>
      </c>
      <c r="BD221" s="4"/>
      <c r="BE221" s="4"/>
      <c r="BF221" s="4"/>
      <c r="BG221" s="4"/>
      <c r="BH221" s="4"/>
      <c r="BI221" s="4"/>
      <c r="BJ221" s="4" t="s">
        <v>215</v>
      </c>
      <c r="BK221" s="4"/>
      <c r="BL221" s="3">
        <f t="shared" si="80"/>
        <v>0.1</v>
      </c>
      <c r="BM221" s="4"/>
      <c r="BN221" s="4" t="s">
        <v>157</v>
      </c>
      <c r="BO221" s="4"/>
      <c r="BP221" s="4" t="s">
        <v>157</v>
      </c>
      <c r="BQ221" s="4"/>
      <c r="BR221" s="4" t="s">
        <v>322</v>
      </c>
      <c r="BS221" s="4"/>
      <c r="BT221" s="3">
        <f t="shared" si="81"/>
        <v>1</v>
      </c>
      <c r="BU221" s="4" t="s">
        <v>219</v>
      </c>
      <c r="BV221" s="4"/>
      <c r="BW221" s="4"/>
      <c r="BX221" s="4"/>
      <c r="BY221" s="4"/>
      <c r="BZ221" s="4" t="s">
        <v>169</v>
      </c>
      <c r="CA221" s="4"/>
      <c r="CB221" s="3">
        <f t="shared" si="82"/>
        <v>0.05</v>
      </c>
      <c r="CC221" s="4"/>
      <c r="CD221" s="4">
        <v>204.66666699999999</v>
      </c>
      <c r="CE221" s="4">
        <v>165.33333300000001</v>
      </c>
      <c r="CF221" s="4">
        <v>0</v>
      </c>
      <c r="CG221" s="4">
        <v>0</v>
      </c>
      <c r="CH221" s="4"/>
      <c r="CI221" s="4">
        <v>0</v>
      </c>
      <c r="CJ221" s="4"/>
      <c r="CK221" s="4">
        <v>2.3333330000000001</v>
      </c>
      <c r="CL221" s="11">
        <v>1144.333333</v>
      </c>
      <c r="CM221" s="4" t="s">
        <v>181</v>
      </c>
      <c r="CN221" s="4" t="s">
        <v>157</v>
      </c>
      <c r="CO221" s="4"/>
      <c r="CP221" s="4"/>
      <c r="CQ221" s="4"/>
      <c r="CR221" s="4"/>
      <c r="CS221" s="4"/>
      <c r="CT221" s="4"/>
      <c r="CU221" s="4"/>
      <c r="CV221" s="4"/>
      <c r="CW221" s="3" t="s">
        <v>170</v>
      </c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 t="s">
        <v>181</v>
      </c>
      <c r="DL221" s="4"/>
      <c r="DM221" s="4"/>
      <c r="DN221" s="4"/>
      <c r="DO221" s="4"/>
      <c r="DP221" s="4"/>
      <c r="DQ221" s="4"/>
      <c r="DR221" s="4"/>
      <c r="DS221" s="4" t="s">
        <v>317</v>
      </c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3" t="s">
        <v>170</v>
      </c>
      <c r="EO221" s="4"/>
      <c r="EP221" s="4"/>
      <c r="EQ221" s="3" t="s">
        <v>318</v>
      </c>
      <c r="ER221" s="4" t="s">
        <v>181</v>
      </c>
      <c r="ES221" s="4" t="s">
        <v>181</v>
      </c>
      <c r="ET221" s="3">
        <f t="shared" si="73"/>
        <v>0</v>
      </c>
      <c r="EU221" s="4" t="s">
        <v>181</v>
      </c>
      <c r="EV221" s="4"/>
      <c r="EW221" s="4"/>
      <c r="EX221" s="4" t="s">
        <v>181</v>
      </c>
      <c r="EY221" s="4" t="s">
        <v>181</v>
      </c>
      <c r="EZ221" s="4"/>
      <c r="FA221" s="4"/>
      <c r="FB221" s="4"/>
      <c r="FC221" s="4"/>
      <c r="FD221" s="4"/>
      <c r="FE221" s="4"/>
      <c r="FF221" s="4"/>
      <c r="FG221" s="4"/>
      <c r="FH221" s="4"/>
      <c r="FI221" s="4" t="s">
        <v>181</v>
      </c>
      <c r="FJ221" s="4">
        <v>8.1</v>
      </c>
      <c r="FK221" s="4">
        <v>77.488332999999997</v>
      </c>
    </row>
    <row r="222" spans="1:167" x14ac:dyDescent="0.25">
      <c r="A222" s="13">
        <v>52408</v>
      </c>
      <c r="B222" s="13" t="s">
        <v>390</v>
      </c>
      <c r="C222" s="4" t="s">
        <v>382</v>
      </c>
      <c r="D222" s="4"/>
      <c r="E222" s="1" t="s">
        <v>841</v>
      </c>
      <c r="F222" s="1"/>
      <c r="G222" s="1"/>
      <c r="H222" s="1" t="s">
        <v>825</v>
      </c>
      <c r="I222" s="1" t="s">
        <v>826</v>
      </c>
      <c r="J222" s="9" t="s">
        <v>878</v>
      </c>
      <c r="K222" s="9" t="s">
        <v>879</v>
      </c>
      <c r="L222" s="10">
        <v>455943.8</v>
      </c>
      <c r="M222" s="10">
        <v>5067614.92</v>
      </c>
      <c r="N222" s="15" t="s">
        <v>831</v>
      </c>
      <c r="O222" s="15"/>
      <c r="P222" s="4">
        <v>345.53333300000003</v>
      </c>
      <c r="Q222" s="4" t="s">
        <v>215</v>
      </c>
      <c r="R222" s="3">
        <v>657</v>
      </c>
      <c r="S222" s="4"/>
      <c r="T222" s="4">
        <v>0.348333</v>
      </c>
      <c r="U222" s="4">
        <v>7.2</v>
      </c>
      <c r="V222" s="4">
        <v>168</v>
      </c>
      <c r="W222" s="4"/>
      <c r="X222" s="4">
        <v>14.016667</v>
      </c>
      <c r="Y222" s="4">
        <v>381.75</v>
      </c>
      <c r="Z222" s="4">
        <f t="shared" si="76"/>
        <v>0.02</v>
      </c>
      <c r="AA222" s="3">
        <f t="shared" si="71"/>
        <v>2.5714000000000001E-2</v>
      </c>
      <c r="AB222" s="4">
        <v>4.741333</v>
      </c>
      <c r="AC222" s="4">
        <v>4.733333</v>
      </c>
      <c r="AD222" s="3">
        <f t="shared" si="72"/>
        <v>20.9620385238</v>
      </c>
      <c r="AE222" s="4">
        <f t="shared" si="77"/>
        <v>5.0000000000000001E-3</v>
      </c>
      <c r="AF222" s="3">
        <f t="shared" si="69"/>
        <v>1.6428499999999999E-2</v>
      </c>
      <c r="AG222" s="4">
        <v>0.54200000000000004</v>
      </c>
      <c r="AH222" s="3">
        <f t="shared" si="78"/>
        <v>1.4999999999999999E-2</v>
      </c>
      <c r="AI222" s="4"/>
      <c r="AJ222" s="4">
        <v>5.2833329999999998</v>
      </c>
      <c r="AK222" s="3">
        <v>8.5830000000000004E-3</v>
      </c>
      <c r="AL222" s="4">
        <v>0.93</v>
      </c>
      <c r="AM222" s="4"/>
      <c r="AN222" s="4" t="s">
        <v>155</v>
      </c>
      <c r="AO222" s="4"/>
      <c r="AP222" s="4">
        <v>421.566667</v>
      </c>
      <c r="AQ222" s="4">
        <v>111.666667</v>
      </c>
      <c r="AR222" s="4">
        <v>2.35</v>
      </c>
      <c r="AS222" s="3">
        <v>28.333333</v>
      </c>
      <c r="AT222" s="4">
        <v>26.833333</v>
      </c>
      <c r="AU222" s="4">
        <v>22</v>
      </c>
      <c r="AV222" s="4"/>
      <c r="AW222" s="3">
        <v>16.166667</v>
      </c>
      <c r="AX222" s="4"/>
      <c r="AY222" s="4"/>
      <c r="AZ222" s="4"/>
      <c r="BA222" s="3">
        <f t="shared" si="79"/>
        <v>0.25</v>
      </c>
      <c r="BB222" s="4"/>
      <c r="BC222" s="4" t="s">
        <v>215</v>
      </c>
      <c r="BD222" s="4"/>
      <c r="BE222" s="4"/>
      <c r="BF222" s="4"/>
      <c r="BG222" s="4"/>
      <c r="BH222" s="4"/>
      <c r="BI222" s="4"/>
      <c r="BJ222" s="4" t="s">
        <v>215</v>
      </c>
      <c r="BK222" s="4"/>
      <c r="BL222" s="3">
        <f t="shared" si="80"/>
        <v>0.1</v>
      </c>
      <c r="BM222" s="4"/>
      <c r="BN222" s="4" t="s">
        <v>157</v>
      </c>
      <c r="BO222" s="4"/>
      <c r="BP222" s="4" t="s">
        <v>157</v>
      </c>
      <c r="BQ222" s="4"/>
      <c r="BR222" s="4" t="s">
        <v>322</v>
      </c>
      <c r="BS222" s="4"/>
      <c r="BT222" s="3">
        <f t="shared" si="81"/>
        <v>1</v>
      </c>
      <c r="BU222" s="4"/>
      <c r="BV222" s="4"/>
      <c r="BW222" s="4"/>
      <c r="BX222" s="4"/>
      <c r="BY222" s="4"/>
      <c r="BZ222" s="4">
        <v>12.5</v>
      </c>
      <c r="CA222" s="4"/>
      <c r="CB222" s="3">
        <f t="shared" si="82"/>
        <v>0.05</v>
      </c>
      <c r="CC222" s="4"/>
      <c r="CD222" s="4">
        <v>341</v>
      </c>
      <c r="CE222" s="4">
        <v>330.66666700000002</v>
      </c>
      <c r="CF222" s="4">
        <v>0</v>
      </c>
      <c r="CG222" s="4">
        <v>0</v>
      </c>
      <c r="CH222" s="4"/>
      <c r="CI222" s="4">
        <v>0</v>
      </c>
      <c r="CJ222" s="4"/>
      <c r="CK222" s="4">
        <v>75.666667000000004</v>
      </c>
      <c r="CL222" s="4">
        <v>704.5</v>
      </c>
      <c r="CM222" s="4" t="s">
        <v>181</v>
      </c>
      <c r="CN222" s="4" t="s">
        <v>157</v>
      </c>
      <c r="CO222" s="4"/>
      <c r="CP222" s="4"/>
      <c r="CQ222" s="4"/>
      <c r="CR222" s="4"/>
      <c r="CS222" s="4"/>
      <c r="CT222" s="4"/>
      <c r="CU222" s="4"/>
      <c r="CV222" s="4"/>
      <c r="CW222" s="3" t="s">
        <v>170</v>
      </c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 t="s">
        <v>181</v>
      </c>
      <c r="DL222" s="4"/>
      <c r="DM222" s="4"/>
      <c r="DN222" s="4"/>
      <c r="DO222" s="4"/>
      <c r="DP222" s="4"/>
      <c r="DQ222" s="4"/>
      <c r="DR222" s="4"/>
      <c r="DS222" s="4" t="s">
        <v>317</v>
      </c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3" t="s">
        <v>170</v>
      </c>
      <c r="EO222" s="4"/>
      <c r="EP222" s="4"/>
      <c r="EQ222" s="3" t="s">
        <v>318</v>
      </c>
      <c r="ER222" s="4" t="s">
        <v>181</v>
      </c>
      <c r="ES222" s="4" t="s">
        <v>181</v>
      </c>
      <c r="ET222" s="3">
        <f t="shared" si="73"/>
        <v>0</v>
      </c>
      <c r="EU222" s="4" t="s">
        <v>181</v>
      </c>
      <c r="EV222" s="4"/>
      <c r="EW222" s="4"/>
      <c r="EX222" s="4" t="s">
        <v>181</v>
      </c>
      <c r="EY222" s="4" t="s">
        <v>181</v>
      </c>
      <c r="EZ222" s="4"/>
      <c r="FA222" s="4"/>
      <c r="FB222" s="4"/>
      <c r="FC222" s="4"/>
      <c r="FD222" s="4"/>
      <c r="FE222" s="4"/>
      <c r="FF222" s="4"/>
      <c r="FG222" s="4"/>
      <c r="FH222" s="4"/>
      <c r="FI222" s="4">
        <v>0.54</v>
      </c>
      <c r="FJ222" s="4">
        <v>8.2149999999999999</v>
      </c>
      <c r="FK222" s="4">
        <v>79.81</v>
      </c>
    </row>
    <row r="223" spans="1:167" x14ac:dyDescent="0.25">
      <c r="A223" s="13">
        <v>52409</v>
      </c>
      <c r="B223" s="13" t="s">
        <v>391</v>
      </c>
      <c r="C223" s="4" t="s">
        <v>382</v>
      </c>
      <c r="D223" s="4"/>
      <c r="E223" s="1" t="s">
        <v>841</v>
      </c>
      <c r="F223" s="1"/>
      <c r="G223" s="1"/>
      <c r="H223" s="1" t="s">
        <v>825</v>
      </c>
      <c r="I223" s="1" t="s">
        <v>826</v>
      </c>
      <c r="J223" s="9" t="s">
        <v>878</v>
      </c>
      <c r="K223" s="9" t="s">
        <v>879</v>
      </c>
      <c r="L223" s="10">
        <v>457499.08</v>
      </c>
      <c r="M223" s="10">
        <v>5066430.16</v>
      </c>
      <c r="N223" s="15" t="s">
        <v>831</v>
      </c>
      <c r="O223" s="15"/>
      <c r="P223" s="4">
        <v>344.21666699999997</v>
      </c>
      <c r="Q223" s="4" t="s">
        <v>215</v>
      </c>
      <c r="R223" s="3">
        <v>651.5</v>
      </c>
      <c r="S223" s="4"/>
      <c r="T223" s="4">
        <v>15.428333</v>
      </c>
      <c r="U223" s="4">
        <v>7.2166670000000002</v>
      </c>
      <c r="V223" s="4">
        <v>186.16666699999999</v>
      </c>
      <c r="W223" s="4"/>
      <c r="X223" s="4">
        <v>13.133333</v>
      </c>
      <c r="Y223" s="4">
        <v>395</v>
      </c>
      <c r="Z223" s="4">
        <f t="shared" si="76"/>
        <v>0.02</v>
      </c>
      <c r="AA223" s="3">
        <f t="shared" si="71"/>
        <v>2.5714000000000001E-2</v>
      </c>
      <c r="AB223" s="4">
        <v>4.3333329999999997</v>
      </c>
      <c r="AC223" s="4">
        <v>4.3333329999999997</v>
      </c>
      <c r="AD223" s="3">
        <f t="shared" si="72"/>
        <v>19.190598523799999</v>
      </c>
      <c r="AE223" s="4">
        <f t="shared" si="77"/>
        <v>5.0000000000000001E-3</v>
      </c>
      <c r="AF223" s="3">
        <f t="shared" si="69"/>
        <v>1.6428499999999999E-2</v>
      </c>
      <c r="AG223" s="4">
        <v>0.58333299999999999</v>
      </c>
      <c r="AH223" s="3">
        <f t="shared" si="78"/>
        <v>1.4999999999999999E-2</v>
      </c>
      <c r="AI223" s="4"/>
      <c r="AJ223" s="4">
        <v>4.9166670000000003</v>
      </c>
      <c r="AK223" s="3">
        <v>2.3167E-2</v>
      </c>
      <c r="AL223" s="4">
        <v>1.201667</v>
      </c>
      <c r="AM223" s="4"/>
      <c r="AN223" s="4" t="s">
        <v>155</v>
      </c>
      <c r="AO223" s="4"/>
      <c r="AP223" s="4">
        <v>419.933333</v>
      </c>
      <c r="AQ223" s="4">
        <v>116.666667</v>
      </c>
      <c r="AR223" s="4">
        <v>1.8833329999999999</v>
      </c>
      <c r="AS223" s="3">
        <v>25.5</v>
      </c>
      <c r="AT223" s="4">
        <v>28</v>
      </c>
      <c r="AU223" s="4">
        <v>19.833333</v>
      </c>
      <c r="AV223" s="4"/>
      <c r="AW223" s="3">
        <v>20.333333</v>
      </c>
      <c r="AX223" s="4"/>
      <c r="AY223" s="4"/>
      <c r="AZ223" s="4"/>
      <c r="BA223" s="3">
        <f t="shared" si="79"/>
        <v>0.25</v>
      </c>
      <c r="BB223" s="4"/>
      <c r="BC223" s="4" t="s">
        <v>215</v>
      </c>
      <c r="BD223" s="4"/>
      <c r="BE223" s="4"/>
      <c r="BF223" s="4"/>
      <c r="BG223" s="4"/>
      <c r="BH223" s="4"/>
      <c r="BI223" s="4"/>
      <c r="BJ223" s="4" t="s">
        <v>215</v>
      </c>
      <c r="BK223" s="4"/>
      <c r="BL223" s="3">
        <f t="shared" si="80"/>
        <v>0.1</v>
      </c>
      <c r="BM223" s="4"/>
      <c r="BN223" s="4" t="s">
        <v>157</v>
      </c>
      <c r="BO223" s="4"/>
      <c r="BP223" s="4">
        <v>1.0333330000000001</v>
      </c>
      <c r="BQ223" s="4"/>
      <c r="BR223" s="4" t="s">
        <v>322</v>
      </c>
      <c r="BS223" s="4"/>
      <c r="BT223" s="3">
        <f t="shared" si="81"/>
        <v>1</v>
      </c>
      <c r="BU223" s="4"/>
      <c r="BV223" s="4"/>
      <c r="BW223" s="4"/>
      <c r="BX223" s="4"/>
      <c r="BY223" s="4"/>
      <c r="BZ223" s="4" t="s">
        <v>169</v>
      </c>
      <c r="CA223" s="4"/>
      <c r="CB223" s="3">
        <f t="shared" si="82"/>
        <v>0.05</v>
      </c>
      <c r="CC223" s="4"/>
      <c r="CD223" s="4">
        <v>202.16666699999999</v>
      </c>
      <c r="CE223" s="4">
        <v>183.16666699999999</v>
      </c>
      <c r="CF223" s="4">
        <v>0</v>
      </c>
      <c r="CG223" s="4">
        <v>5.6666670000000003</v>
      </c>
      <c r="CH223" s="4"/>
      <c r="CI223" s="4">
        <v>0</v>
      </c>
      <c r="CJ223" s="4"/>
      <c r="CK223" s="4">
        <v>113</v>
      </c>
      <c r="CL223" s="4">
        <v>838</v>
      </c>
      <c r="CM223" s="4" t="s">
        <v>181</v>
      </c>
      <c r="CN223" s="4" t="s">
        <v>157</v>
      </c>
      <c r="CO223" s="4"/>
      <c r="CP223" s="4"/>
      <c r="CQ223" s="4"/>
      <c r="CR223" s="4"/>
      <c r="CS223" s="4"/>
      <c r="CT223" s="4"/>
      <c r="CU223" s="4"/>
      <c r="CV223" s="4"/>
      <c r="CW223" s="3" t="s">
        <v>170</v>
      </c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 t="s">
        <v>181</v>
      </c>
      <c r="DL223" s="4"/>
      <c r="DM223" s="4"/>
      <c r="DN223" s="4"/>
      <c r="DO223" s="4"/>
      <c r="DP223" s="4"/>
      <c r="DQ223" s="4"/>
      <c r="DR223" s="4"/>
      <c r="DS223" s="4" t="s">
        <v>317</v>
      </c>
      <c r="DT223" s="4"/>
      <c r="DU223" s="3" t="s">
        <v>155</v>
      </c>
      <c r="DV223" s="3" t="s">
        <v>155</v>
      </c>
      <c r="DW223" s="4"/>
      <c r="DX223" s="4"/>
      <c r="DY223" s="4"/>
      <c r="DZ223" s="4"/>
      <c r="EA223" s="4"/>
      <c r="EB223" s="4"/>
      <c r="EC223" s="4"/>
      <c r="ED223" s="4"/>
      <c r="EE223" s="3" t="s">
        <v>155</v>
      </c>
      <c r="EF223" s="4"/>
      <c r="EG223" s="4"/>
      <c r="EH223" s="4"/>
      <c r="EI223" s="4"/>
      <c r="EJ223" s="4"/>
      <c r="EK223" s="4"/>
      <c r="EL223" s="4"/>
      <c r="EM223" s="4"/>
      <c r="EN223" s="3" t="s">
        <v>170</v>
      </c>
      <c r="EO223" s="4"/>
      <c r="EP223" s="4"/>
      <c r="EQ223" s="3" t="s">
        <v>318</v>
      </c>
      <c r="ER223" s="4" t="s">
        <v>181</v>
      </c>
      <c r="ES223" s="4" t="s">
        <v>181</v>
      </c>
      <c r="ET223" s="3">
        <f t="shared" si="73"/>
        <v>0</v>
      </c>
      <c r="EU223" s="4" t="s">
        <v>181</v>
      </c>
      <c r="EV223" s="4"/>
      <c r="EW223" s="4"/>
      <c r="EX223" s="4" t="s">
        <v>181</v>
      </c>
      <c r="EY223" s="4" t="s">
        <v>181</v>
      </c>
      <c r="EZ223" s="4"/>
      <c r="FA223" s="4"/>
      <c r="FB223" s="4"/>
      <c r="FC223" s="4"/>
      <c r="FD223" s="4"/>
      <c r="FE223" s="4"/>
      <c r="FF223" s="4"/>
      <c r="FG223" s="4"/>
      <c r="FH223" s="4"/>
      <c r="FI223" s="4">
        <v>0.79333299999999995</v>
      </c>
      <c r="FJ223" s="4">
        <v>8.358333</v>
      </c>
      <c r="FK223" s="4">
        <v>79.594999999999999</v>
      </c>
    </row>
    <row r="224" spans="1:167" x14ac:dyDescent="0.25">
      <c r="A224" s="13">
        <v>52411</v>
      </c>
      <c r="B224" s="13" t="s">
        <v>392</v>
      </c>
      <c r="C224" s="4" t="s">
        <v>382</v>
      </c>
      <c r="D224" s="4" t="s">
        <v>326</v>
      </c>
      <c r="E224" s="1" t="s">
        <v>841</v>
      </c>
      <c r="F224" s="1"/>
      <c r="G224" s="1"/>
      <c r="H224" s="1" t="s">
        <v>825</v>
      </c>
      <c r="I224" s="1" t="s">
        <v>826</v>
      </c>
      <c r="J224" s="9" t="s">
        <v>878</v>
      </c>
      <c r="K224" s="9" t="s">
        <v>879</v>
      </c>
      <c r="L224" s="10">
        <v>459191.84</v>
      </c>
      <c r="M224" s="10">
        <v>5068324.5999999996</v>
      </c>
      <c r="N224" s="15" t="s">
        <v>831</v>
      </c>
      <c r="O224" s="15"/>
      <c r="P224" s="4">
        <v>322.11666700000001</v>
      </c>
      <c r="Q224" s="4" t="s">
        <v>215</v>
      </c>
      <c r="R224" s="3">
        <v>594.66666699999996</v>
      </c>
      <c r="S224" s="4"/>
      <c r="T224" s="4">
        <v>0.78333299999999995</v>
      </c>
      <c r="U224" s="4">
        <v>7.3</v>
      </c>
      <c r="V224" s="4">
        <v>184</v>
      </c>
      <c r="W224" s="4"/>
      <c r="X224" s="4">
        <v>13.75</v>
      </c>
      <c r="Y224" s="4">
        <v>353.85</v>
      </c>
      <c r="Z224" s="4">
        <f t="shared" si="76"/>
        <v>0.02</v>
      </c>
      <c r="AA224" s="3">
        <f t="shared" si="71"/>
        <v>2.5714000000000001E-2</v>
      </c>
      <c r="AB224" s="4">
        <v>4.1333330000000004</v>
      </c>
      <c r="AC224" s="4">
        <v>4.1333330000000004</v>
      </c>
      <c r="AD224" s="3">
        <f t="shared" si="72"/>
        <v>18.304878523800003</v>
      </c>
      <c r="AE224" s="4">
        <f t="shared" si="77"/>
        <v>5.0000000000000001E-3</v>
      </c>
      <c r="AF224" s="3">
        <f t="shared" si="69"/>
        <v>1.6428499999999999E-2</v>
      </c>
      <c r="AG224" s="4">
        <v>0.65</v>
      </c>
      <c r="AH224" s="3">
        <f t="shared" si="78"/>
        <v>1.4999999999999999E-2</v>
      </c>
      <c r="AI224" s="4"/>
      <c r="AJ224" s="4">
        <v>4.7833329999999998</v>
      </c>
      <c r="AK224" s="3">
        <v>6.6670000000000002E-3</v>
      </c>
      <c r="AL224" s="4">
        <v>0.92</v>
      </c>
      <c r="AM224" s="4"/>
      <c r="AN224" s="4" t="s">
        <v>155</v>
      </c>
      <c r="AO224" s="4"/>
      <c r="AP224" s="4">
        <v>392.98333300000002</v>
      </c>
      <c r="AQ224" s="4">
        <v>108.333333</v>
      </c>
      <c r="AR224" s="4">
        <v>3.5833330000000001</v>
      </c>
      <c r="AS224" s="3">
        <v>16.666667</v>
      </c>
      <c r="AT224" s="4">
        <v>24.166667</v>
      </c>
      <c r="AU224" s="4">
        <v>15.666667</v>
      </c>
      <c r="AV224" s="4"/>
      <c r="AW224" s="3">
        <v>20</v>
      </c>
      <c r="AX224" s="4"/>
      <c r="AY224" s="4"/>
      <c r="AZ224" s="4"/>
      <c r="BA224" s="3">
        <f t="shared" si="79"/>
        <v>0.25</v>
      </c>
      <c r="BB224" s="4"/>
      <c r="BC224" s="4" t="s">
        <v>215</v>
      </c>
      <c r="BD224" s="4"/>
      <c r="BE224" s="4"/>
      <c r="BF224" s="4"/>
      <c r="BG224" s="4"/>
      <c r="BH224" s="4"/>
      <c r="BI224" s="4"/>
      <c r="BJ224" s="4" t="s">
        <v>215</v>
      </c>
      <c r="BK224" s="4"/>
      <c r="BL224" s="3">
        <f t="shared" si="80"/>
        <v>0.1</v>
      </c>
      <c r="BM224" s="4"/>
      <c r="BN224" s="4" t="s">
        <v>157</v>
      </c>
      <c r="BO224" s="4"/>
      <c r="BP224" s="4" t="s">
        <v>157</v>
      </c>
      <c r="BQ224" s="4"/>
      <c r="BR224" s="4" t="s">
        <v>322</v>
      </c>
      <c r="BS224" s="4"/>
      <c r="BT224" s="3">
        <f t="shared" si="81"/>
        <v>1</v>
      </c>
      <c r="BU224" s="4"/>
      <c r="BV224" s="4"/>
      <c r="BW224" s="4"/>
      <c r="BX224" s="4"/>
      <c r="BY224" s="4"/>
      <c r="BZ224" s="4" t="s">
        <v>169</v>
      </c>
      <c r="CA224" s="4"/>
      <c r="CB224" s="3">
        <f t="shared" si="82"/>
        <v>0.05</v>
      </c>
      <c r="CC224" s="4"/>
      <c r="CD224" s="4">
        <v>278.58333299999998</v>
      </c>
      <c r="CE224" s="4">
        <v>285.75</v>
      </c>
      <c r="CF224" s="4">
        <v>0</v>
      </c>
      <c r="CG224" s="4">
        <v>2.6666669999999999</v>
      </c>
      <c r="CH224" s="4"/>
      <c r="CI224" s="4">
        <v>0.33333299999999999</v>
      </c>
      <c r="CJ224" s="4"/>
      <c r="CK224" s="4">
        <v>53.833333000000003</v>
      </c>
      <c r="CL224" s="12">
        <v>1017</v>
      </c>
      <c r="CM224" s="4" t="s">
        <v>181</v>
      </c>
      <c r="CN224" s="4" t="s">
        <v>157</v>
      </c>
      <c r="CO224" s="4"/>
      <c r="CP224" s="4"/>
      <c r="CQ224" s="4"/>
      <c r="CR224" s="4"/>
      <c r="CS224" s="4"/>
      <c r="CT224" s="4"/>
      <c r="CU224" s="4"/>
      <c r="CV224" s="4"/>
      <c r="CW224" s="3" t="s">
        <v>170</v>
      </c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 t="s">
        <v>181</v>
      </c>
      <c r="DL224" s="4"/>
      <c r="DM224" s="4"/>
      <c r="DN224" s="4"/>
      <c r="DO224" s="4"/>
      <c r="DP224" s="4"/>
      <c r="DQ224" s="4"/>
      <c r="DR224" s="4"/>
      <c r="DS224" s="4" t="s">
        <v>317</v>
      </c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3" t="s">
        <v>170</v>
      </c>
      <c r="EO224" s="4"/>
      <c r="EP224" s="4"/>
      <c r="EQ224" s="3" t="s">
        <v>318</v>
      </c>
      <c r="ER224" s="4" t="s">
        <v>181</v>
      </c>
      <c r="ES224" s="4" t="s">
        <v>181</v>
      </c>
      <c r="ET224" s="3">
        <f t="shared" si="73"/>
        <v>0</v>
      </c>
      <c r="EU224" s="4" t="s">
        <v>181</v>
      </c>
      <c r="EV224" s="4"/>
      <c r="EW224" s="4"/>
      <c r="EX224" s="4" t="s">
        <v>181</v>
      </c>
      <c r="EY224" s="4" t="s">
        <v>181</v>
      </c>
      <c r="EZ224" s="4"/>
      <c r="FA224" s="4"/>
      <c r="FB224" s="4"/>
      <c r="FC224" s="4"/>
      <c r="FD224" s="4"/>
      <c r="FE224" s="4"/>
      <c r="FF224" s="4"/>
      <c r="FG224" s="4"/>
      <c r="FH224" s="4"/>
      <c r="FI224" s="4" t="s">
        <v>181</v>
      </c>
      <c r="FJ224" s="4">
        <v>8.0266669999999998</v>
      </c>
      <c r="FK224" s="4">
        <v>77.458332999999996</v>
      </c>
    </row>
    <row r="225" spans="1:167" x14ac:dyDescent="0.25">
      <c r="A225" s="13">
        <v>52413</v>
      </c>
      <c r="B225" s="13" t="s">
        <v>393</v>
      </c>
      <c r="C225" s="4" t="s">
        <v>382</v>
      </c>
      <c r="D225" s="4"/>
      <c r="E225" s="1" t="s">
        <v>841</v>
      </c>
      <c r="F225" s="1"/>
      <c r="G225" s="1"/>
      <c r="H225" s="1" t="s">
        <v>825</v>
      </c>
      <c r="I225" s="1" t="s">
        <v>826</v>
      </c>
      <c r="J225" s="9" t="s">
        <v>878</v>
      </c>
      <c r="K225" s="9" t="s">
        <v>879</v>
      </c>
      <c r="L225" s="10">
        <v>455758</v>
      </c>
      <c r="M225" s="10">
        <v>5066409</v>
      </c>
      <c r="N225" s="15" t="s">
        <v>831</v>
      </c>
      <c r="O225" s="15"/>
      <c r="P225" s="4">
        <v>353.9</v>
      </c>
      <c r="Q225" s="4" t="s">
        <v>215</v>
      </c>
      <c r="R225" s="3">
        <v>671.66666699999996</v>
      </c>
      <c r="S225" s="4"/>
      <c r="T225" s="4">
        <v>2.0816669999999999</v>
      </c>
      <c r="U225" s="4">
        <v>7.233333</v>
      </c>
      <c r="V225" s="4">
        <v>170.33333300000001</v>
      </c>
      <c r="W225" s="4"/>
      <c r="X225" s="4">
        <v>13.633333</v>
      </c>
      <c r="Y225" s="4">
        <v>408.75</v>
      </c>
      <c r="Z225" s="4">
        <f t="shared" si="76"/>
        <v>0.02</v>
      </c>
      <c r="AA225" s="3">
        <f t="shared" si="71"/>
        <v>2.5714000000000001E-2</v>
      </c>
      <c r="AB225" s="4">
        <v>4.7411669999999999</v>
      </c>
      <c r="AC225" s="4">
        <v>4.733333</v>
      </c>
      <c r="AD225" s="3">
        <f t="shared" si="72"/>
        <v>20.9620385238</v>
      </c>
      <c r="AE225" s="4">
        <f t="shared" si="77"/>
        <v>5.0000000000000001E-3</v>
      </c>
      <c r="AF225" s="3">
        <f t="shared" si="69"/>
        <v>1.6428499999999999E-2</v>
      </c>
      <c r="AG225" s="4">
        <v>0.55883300000000002</v>
      </c>
      <c r="AH225" s="3">
        <f t="shared" si="78"/>
        <v>1.4999999999999999E-2</v>
      </c>
      <c r="AI225" s="4"/>
      <c r="AJ225" s="4">
        <v>5.3</v>
      </c>
      <c r="AK225" s="3">
        <v>7.417E-3</v>
      </c>
      <c r="AL225" s="4">
        <v>0.93500000000000005</v>
      </c>
      <c r="AM225" s="4"/>
      <c r="AN225" s="4" t="s">
        <v>155</v>
      </c>
      <c r="AO225" s="4"/>
      <c r="AP225" s="4">
        <v>430.95</v>
      </c>
      <c r="AQ225" s="4">
        <v>118.333333</v>
      </c>
      <c r="AR225" s="4">
        <v>2.65</v>
      </c>
      <c r="AS225" s="3">
        <v>26</v>
      </c>
      <c r="AT225" s="4">
        <v>28</v>
      </c>
      <c r="AU225" s="4">
        <v>18.5</v>
      </c>
      <c r="AV225" s="4"/>
      <c r="AW225" s="3">
        <v>23.166667</v>
      </c>
      <c r="AX225" s="4"/>
      <c r="AY225" s="4"/>
      <c r="AZ225" s="4"/>
      <c r="BA225" s="3">
        <f t="shared" si="79"/>
        <v>0.25</v>
      </c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3">
        <f t="shared" si="80"/>
        <v>0.1</v>
      </c>
      <c r="BM225" s="4"/>
      <c r="BN225" s="4"/>
      <c r="BO225" s="4"/>
      <c r="BP225" s="4"/>
      <c r="BQ225" s="4"/>
      <c r="BR225" s="4"/>
      <c r="BS225" s="4"/>
      <c r="BT225" s="3">
        <f t="shared" si="81"/>
        <v>1</v>
      </c>
      <c r="BU225" s="4"/>
      <c r="BV225" s="4"/>
      <c r="BW225" s="4"/>
      <c r="BX225" s="4"/>
      <c r="BY225" s="4"/>
      <c r="BZ225" s="4"/>
      <c r="CA225" s="4"/>
      <c r="CB225" s="3">
        <f t="shared" si="82"/>
        <v>0.05</v>
      </c>
      <c r="CC225" s="4"/>
      <c r="CD225" s="4">
        <v>181.66666699999999</v>
      </c>
      <c r="CE225" s="4">
        <v>220.5</v>
      </c>
      <c r="CF225" s="4">
        <v>0.33333299999999999</v>
      </c>
      <c r="CG225" s="4">
        <v>0</v>
      </c>
      <c r="CH225" s="4"/>
      <c r="CI225" s="4">
        <v>0.33333299999999999</v>
      </c>
      <c r="CJ225" s="4"/>
      <c r="CK225" s="4">
        <v>52.5</v>
      </c>
      <c r="CL225" s="4">
        <v>598.83333300000004</v>
      </c>
      <c r="CM225" s="4" t="s">
        <v>181</v>
      </c>
      <c r="CN225" s="4" t="s">
        <v>157</v>
      </c>
      <c r="CO225" s="4"/>
      <c r="CP225" s="4"/>
      <c r="CQ225" s="4"/>
      <c r="CR225" s="4"/>
      <c r="CS225" s="4"/>
      <c r="CT225" s="4"/>
      <c r="CU225" s="4"/>
      <c r="CV225" s="4"/>
      <c r="CW225" s="3" t="s">
        <v>170</v>
      </c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 t="s">
        <v>181</v>
      </c>
      <c r="DL225" s="3" t="s">
        <v>318</v>
      </c>
      <c r="DM225" s="4"/>
      <c r="DN225" s="4"/>
      <c r="DO225" s="4"/>
      <c r="DP225" s="4"/>
      <c r="DQ225" s="3" t="s">
        <v>318</v>
      </c>
      <c r="DR225" s="4"/>
      <c r="DS225" s="4" t="s">
        <v>317</v>
      </c>
      <c r="DT225" s="4"/>
      <c r="DU225" s="4"/>
      <c r="DV225" s="4"/>
      <c r="DW225" s="4"/>
      <c r="DX225" s="4"/>
      <c r="DY225" s="4"/>
      <c r="DZ225" s="3" t="s">
        <v>318</v>
      </c>
      <c r="EA225" s="3" t="s">
        <v>318</v>
      </c>
      <c r="EB225" s="3" t="s">
        <v>318</v>
      </c>
      <c r="EC225" s="4"/>
      <c r="ED225" s="4"/>
      <c r="EE225" s="4"/>
      <c r="EF225" s="4"/>
      <c r="EG225" s="4"/>
      <c r="EH225" s="4"/>
      <c r="EI225" s="3" t="s">
        <v>318</v>
      </c>
      <c r="EJ225" s="1"/>
      <c r="EK225" s="3" t="s">
        <v>318</v>
      </c>
      <c r="EL225" s="3" t="s">
        <v>318</v>
      </c>
      <c r="EM225" s="4"/>
      <c r="EN225" s="3" t="s">
        <v>170</v>
      </c>
      <c r="EO225" s="4"/>
      <c r="EP225" s="4"/>
      <c r="EQ225" s="3" t="s">
        <v>318</v>
      </c>
      <c r="ER225" s="4" t="s">
        <v>181</v>
      </c>
      <c r="ES225" s="4" t="s">
        <v>181</v>
      </c>
      <c r="ET225" s="3">
        <f t="shared" si="73"/>
        <v>0</v>
      </c>
      <c r="EU225" s="4" t="s">
        <v>181</v>
      </c>
      <c r="EV225" s="4"/>
      <c r="EW225" s="4"/>
      <c r="EX225" s="4" t="s">
        <v>181</v>
      </c>
      <c r="EY225" s="4" t="s">
        <v>181</v>
      </c>
      <c r="EZ225" s="4"/>
      <c r="FA225" s="4"/>
      <c r="FB225" s="4"/>
      <c r="FC225" s="4"/>
      <c r="FD225" s="4"/>
      <c r="FE225" s="4"/>
      <c r="FF225" s="4"/>
      <c r="FG225" s="4"/>
      <c r="FH225" s="4"/>
      <c r="FI225" s="4">
        <v>1.461667</v>
      </c>
      <c r="FJ225" s="4">
        <v>7.1783330000000003</v>
      </c>
      <c r="FK225" s="4">
        <v>69.180000000000007</v>
      </c>
    </row>
    <row r="226" spans="1:167" x14ac:dyDescent="0.25">
      <c r="A226" s="13">
        <v>52414</v>
      </c>
      <c r="B226" s="13" t="s">
        <v>394</v>
      </c>
      <c r="C226" s="4" t="s">
        <v>382</v>
      </c>
      <c r="D226" s="4"/>
      <c r="E226" s="1" t="s">
        <v>841</v>
      </c>
      <c r="F226" s="1"/>
      <c r="G226" s="1"/>
      <c r="H226" s="1" t="s">
        <v>825</v>
      </c>
      <c r="I226" s="1" t="s">
        <v>826</v>
      </c>
      <c r="J226" s="9" t="s">
        <v>878</v>
      </c>
      <c r="K226" s="9" t="s">
        <v>879</v>
      </c>
      <c r="L226" s="10">
        <v>454886</v>
      </c>
      <c r="M226" s="10">
        <v>5067502</v>
      </c>
      <c r="N226" s="15" t="s">
        <v>831</v>
      </c>
      <c r="O226" s="15"/>
      <c r="P226" s="4">
        <v>353.01666699999998</v>
      </c>
      <c r="Q226" s="4" t="s">
        <v>215</v>
      </c>
      <c r="R226" s="3">
        <v>628.83333300000004</v>
      </c>
      <c r="S226" s="4"/>
      <c r="T226" s="4">
        <v>0.48333300000000001</v>
      </c>
      <c r="U226" s="4">
        <v>7.233333</v>
      </c>
      <c r="V226" s="4">
        <v>154.5</v>
      </c>
      <c r="W226" s="4"/>
      <c r="X226" s="4">
        <v>13.933332999999999</v>
      </c>
      <c r="Y226" s="4">
        <v>397.63333299999999</v>
      </c>
      <c r="Z226" s="4">
        <f t="shared" si="76"/>
        <v>0.02</v>
      </c>
      <c r="AA226" s="3">
        <f t="shared" si="71"/>
        <v>2.5714000000000001E-2</v>
      </c>
      <c r="AB226" s="4">
        <v>4.3333329999999997</v>
      </c>
      <c r="AC226" s="4">
        <v>4.3333329999999997</v>
      </c>
      <c r="AD226" s="3">
        <f t="shared" si="72"/>
        <v>19.190598523799999</v>
      </c>
      <c r="AE226" s="4">
        <f t="shared" si="77"/>
        <v>5.0000000000000001E-3</v>
      </c>
      <c r="AF226" s="3">
        <f t="shared" si="69"/>
        <v>1.6428499999999999E-2</v>
      </c>
      <c r="AG226" s="4">
        <v>0.56666700000000003</v>
      </c>
      <c r="AH226" s="3">
        <f t="shared" si="78"/>
        <v>1.4999999999999999E-2</v>
      </c>
      <c r="AI226" s="4"/>
      <c r="AJ226" s="4">
        <v>4.9000000000000004</v>
      </c>
      <c r="AK226" s="3">
        <v>5.2500000000000003E-3</v>
      </c>
      <c r="AL226" s="4">
        <v>0.93333299999999997</v>
      </c>
      <c r="AM226" s="4"/>
      <c r="AN226" s="4" t="s">
        <v>155</v>
      </c>
      <c r="AO226" s="4"/>
      <c r="AP226" s="4">
        <v>430.66666700000002</v>
      </c>
      <c r="AQ226" s="4">
        <v>116.666667</v>
      </c>
      <c r="AR226" s="4">
        <v>1.9</v>
      </c>
      <c r="AS226" s="3">
        <v>20.333333</v>
      </c>
      <c r="AT226" s="4">
        <v>27.5</v>
      </c>
      <c r="AU226" s="4">
        <v>17.833333</v>
      </c>
      <c r="AV226" s="4"/>
      <c r="AW226" s="3">
        <v>17</v>
      </c>
      <c r="AX226" s="4"/>
      <c r="AY226" s="4"/>
      <c r="AZ226" s="4"/>
      <c r="BA226" s="3">
        <f t="shared" si="79"/>
        <v>0.25</v>
      </c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3">
        <f t="shared" si="80"/>
        <v>0.1</v>
      </c>
      <c r="BM226" s="4"/>
      <c r="BN226" s="4"/>
      <c r="BO226" s="4"/>
      <c r="BP226" s="4"/>
      <c r="BQ226" s="4"/>
      <c r="BR226" s="4"/>
      <c r="BS226" s="4"/>
      <c r="BT226" s="3">
        <f t="shared" si="81"/>
        <v>1</v>
      </c>
      <c r="BU226" s="4"/>
      <c r="BV226" s="4"/>
      <c r="BW226" s="4"/>
      <c r="BX226" s="4"/>
      <c r="BY226" s="4"/>
      <c r="BZ226" s="4"/>
      <c r="CA226" s="4"/>
      <c r="CB226" s="3">
        <f t="shared" si="82"/>
        <v>0.05</v>
      </c>
      <c r="CC226" s="4"/>
      <c r="CD226" s="4">
        <v>209.5</v>
      </c>
      <c r="CE226" s="4">
        <v>241.66666699999999</v>
      </c>
      <c r="CF226" s="4">
        <v>0</v>
      </c>
      <c r="CG226" s="4">
        <v>0</v>
      </c>
      <c r="CH226" s="4"/>
      <c r="CI226" s="4">
        <v>0.5</v>
      </c>
      <c r="CJ226" s="4"/>
      <c r="CK226" s="4">
        <v>12.833333</v>
      </c>
      <c r="CL226" s="4">
        <v>577.66666699999996</v>
      </c>
      <c r="CM226" s="4" t="s">
        <v>181</v>
      </c>
      <c r="CN226" s="4" t="s">
        <v>157</v>
      </c>
      <c r="CO226" s="4"/>
      <c r="CP226" s="4"/>
      <c r="CQ226" s="4"/>
      <c r="CR226" s="4"/>
      <c r="CS226" s="4"/>
      <c r="CT226" s="4"/>
      <c r="CU226" s="4"/>
      <c r="CV226" s="4"/>
      <c r="CW226" s="3" t="s">
        <v>170</v>
      </c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 t="s">
        <v>181</v>
      </c>
      <c r="DL226" s="3" t="s">
        <v>318</v>
      </c>
      <c r="DM226" s="4"/>
      <c r="DN226" s="4"/>
      <c r="DO226" s="4"/>
      <c r="DP226" s="4"/>
      <c r="DQ226" s="3" t="s">
        <v>318</v>
      </c>
      <c r="DR226" s="4"/>
      <c r="DS226" s="4" t="s">
        <v>317</v>
      </c>
      <c r="DT226" s="4"/>
      <c r="DU226" s="4"/>
      <c r="DV226" s="4"/>
      <c r="DW226" s="4"/>
      <c r="DX226" s="4"/>
      <c r="DY226" s="4"/>
      <c r="DZ226" s="3" t="s">
        <v>318</v>
      </c>
      <c r="EA226" s="3" t="s">
        <v>318</v>
      </c>
      <c r="EB226" s="3" t="s">
        <v>318</v>
      </c>
      <c r="EC226" s="4"/>
      <c r="ED226" s="4"/>
      <c r="EE226" s="4"/>
      <c r="EF226" s="4"/>
      <c r="EG226" s="4"/>
      <c r="EH226" s="4"/>
      <c r="EI226" s="3" t="s">
        <v>318</v>
      </c>
      <c r="EJ226" s="1"/>
      <c r="EK226" s="3" t="s">
        <v>318</v>
      </c>
      <c r="EL226" s="3" t="s">
        <v>318</v>
      </c>
      <c r="EM226" s="4"/>
      <c r="EN226" s="3" t="s">
        <v>170</v>
      </c>
      <c r="EO226" s="4"/>
      <c r="EP226" s="4"/>
      <c r="EQ226" s="3" t="s">
        <v>318</v>
      </c>
      <c r="ER226" s="4" t="s">
        <v>181</v>
      </c>
      <c r="ES226" s="4" t="s">
        <v>181</v>
      </c>
      <c r="ET226" s="3">
        <f t="shared" si="73"/>
        <v>0</v>
      </c>
      <c r="EU226" s="4" t="s">
        <v>181</v>
      </c>
      <c r="EV226" s="4"/>
      <c r="EW226" s="4"/>
      <c r="EX226" s="4" t="s">
        <v>181</v>
      </c>
      <c r="EY226" s="4" t="s">
        <v>181</v>
      </c>
      <c r="EZ226" s="4"/>
      <c r="FA226" s="4"/>
      <c r="FB226" s="4"/>
      <c r="FC226" s="4"/>
      <c r="FD226" s="4"/>
      <c r="FE226" s="4"/>
      <c r="FF226" s="4"/>
      <c r="FG226" s="4"/>
      <c r="FH226" s="4"/>
      <c r="FI226" s="4">
        <v>0.59166700000000005</v>
      </c>
      <c r="FJ226" s="4">
        <v>8.1483329999999992</v>
      </c>
      <c r="FK226" s="4">
        <v>79.028333000000003</v>
      </c>
    </row>
    <row r="227" spans="1:167" x14ac:dyDescent="0.25">
      <c r="A227" s="13">
        <v>52415</v>
      </c>
      <c r="B227" s="13" t="s">
        <v>395</v>
      </c>
      <c r="C227" s="4" t="s">
        <v>382</v>
      </c>
      <c r="D227" s="4" t="s">
        <v>326</v>
      </c>
      <c r="E227" s="1" t="s">
        <v>841</v>
      </c>
      <c r="F227" s="1"/>
      <c r="G227" s="1"/>
      <c r="H227" s="1" t="s">
        <v>825</v>
      </c>
      <c r="I227" s="1" t="s">
        <v>826</v>
      </c>
      <c r="J227" s="9" t="s">
        <v>878</v>
      </c>
      <c r="K227" s="9" t="s">
        <v>879</v>
      </c>
      <c r="L227" s="10">
        <v>458509.51</v>
      </c>
      <c r="M227" s="10">
        <v>5068168.78</v>
      </c>
      <c r="N227" s="15" t="s">
        <v>831</v>
      </c>
      <c r="O227" s="15"/>
      <c r="P227" s="4">
        <v>392.35</v>
      </c>
      <c r="Q227" s="4" t="s">
        <v>215</v>
      </c>
      <c r="R227" s="3">
        <v>723.66666699999996</v>
      </c>
      <c r="S227" s="4"/>
      <c r="T227" s="4">
        <v>11.933332999999999</v>
      </c>
      <c r="U227" s="4">
        <v>7.15</v>
      </c>
      <c r="V227" s="4">
        <v>188.66666699999999</v>
      </c>
      <c r="W227" s="4"/>
      <c r="X227" s="4">
        <v>13.266667</v>
      </c>
      <c r="Y227" s="4">
        <v>435.5</v>
      </c>
      <c r="Z227" s="4">
        <f t="shared" si="76"/>
        <v>0.02</v>
      </c>
      <c r="AA227" s="3">
        <f t="shared" si="71"/>
        <v>2.5714000000000001E-2</v>
      </c>
      <c r="AB227" s="4">
        <v>3.2166670000000002</v>
      </c>
      <c r="AC227" s="4">
        <v>3.2166670000000002</v>
      </c>
      <c r="AD227" s="3">
        <f t="shared" si="72"/>
        <v>14.245331476200002</v>
      </c>
      <c r="AE227" s="4">
        <f t="shared" si="77"/>
        <v>5.0000000000000001E-3</v>
      </c>
      <c r="AF227" s="3">
        <f t="shared" si="69"/>
        <v>1.6428499999999999E-2</v>
      </c>
      <c r="AG227" s="4">
        <v>0.58333299999999999</v>
      </c>
      <c r="AH227" s="3">
        <f t="shared" si="78"/>
        <v>1.4999999999999999E-2</v>
      </c>
      <c r="AI227" s="4"/>
      <c r="AJ227" s="4">
        <v>3.8</v>
      </c>
      <c r="AK227" s="3">
        <v>2.0667000000000001E-2</v>
      </c>
      <c r="AL227" s="4">
        <v>1.191667</v>
      </c>
      <c r="AM227" s="4"/>
      <c r="AN227" s="4" t="s">
        <v>155</v>
      </c>
      <c r="AO227" s="4"/>
      <c r="AP227" s="4">
        <v>478.683333</v>
      </c>
      <c r="AQ227" s="4">
        <v>136.66666699999999</v>
      </c>
      <c r="AR227" s="4">
        <v>3.9</v>
      </c>
      <c r="AS227" s="3">
        <v>20.166667</v>
      </c>
      <c r="AT227" s="4">
        <v>30</v>
      </c>
      <c r="AU227" s="4">
        <v>17.833333</v>
      </c>
      <c r="AV227" s="4"/>
      <c r="AW227" s="3">
        <v>36.5</v>
      </c>
      <c r="AX227" s="4"/>
      <c r="AY227" s="4"/>
      <c r="AZ227" s="4"/>
      <c r="BA227" s="3">
        <f t="shared" si="79"/>
        <v>0.25</v>
      </c>
      <c r="BB227" s="4"/>
      <c r="BC227" s="4" t="s">
        <v>215</v>
      </c>
      <c r="BD227" s="4"/>
      <c r="BE227" s="4"/>
      <c r="BF227" s="4"/>
      <c r="BG227" s="4"/>
      <c r="BH227" s="4"/>
      <c r="BI227" s="4"/>
      <c r="BJ227" s="4" t="s">
        <v>215</v>
      </c>
      <c r="BK227" s="4"/>
      <c r="BL227" s="3">
        <f t="shared" si="80"/>
        <v>0.1</v>
      </c>
      <c r="BM227" s="4"/>
      <c r="BN227" s="4" t="s">
        <v>157</v>
      </c>
      <c r="BO227" s="4"/>
      <c r="BP227" s="4" t="s">
        <v>157</v>
      </c>
      <c r="BQ227" s="4"/>
      <c r="BR227" s="4" t="s">
        <v>322</v>
      </c>
      <c r="BS227" s="4"/>
      <c r="BT227" s="3">
        <f t="shared" si="81"/>
        <v>1</v>
      </c>
      <c r="BU227" s="4"/>
      <c r="BV227" s="4"/>
      <c r="BW227" s="4"/>
      <c r="BX227" s="4"/>
      <c r="BY227" s="4"/>
      <c r="BZ227" s="4" t="s">
        <v>169</v>
      </c>
      <c r="CA227" s="4"/>
      <c r="CB227" s="3">
        <f t="shared" si="82"/>
        <v>0.05</v>
      </c>
      <c r="CC227" s="4"/>
      <c r="CD227" s="4">
        <v>227.66666699999999</v>
      </c>
      <c r="CE227" s="4">
        <v>238.5</v>
      </c>
      <c r="CF227" s="4">
        <v>16.833333</v>
      </c>
      <c r="CG227" s="4">
        <v>4.5</v>
      </c>
      <c r="CH227" s="4"/>
      <c r="CI227" s="4">
        <v>18.5</v>
      </c>
      <c r="CJ227" s="4"/>
      <c r="CK227" s="4">
        <v>49.333333000000003</v>
      </c>
      <c r="CL227" s="11">
        <v>1081.166667</v>
      </c>
      <c r="CM227" s="4" t="s">
        <v>181</v>
      </c>
      <c r="CN227" s="4" t="s">
        <v>157</v>
      </c>
      <c r="CO227" s="4"/>
      <c r="CP227" s="4"/>
      <c r="CQ227" s="4"/>
      <c r="CR227" s="4"/>
      <c r="CS227" s="4"/>
      <c r="CT227" s="4"/>
      <c r="CU227" s="4"/>
      <c r="CV227" s="4"/>
      <c r="CW227" s="3" t="s">
        <v>170</v>
      </c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 t="s">
        <v>181</v>
      </c>
      <c r="DL227" s="4"/>
      <c r="DM227" s="4"/>
      <c r="DN227" s="4"/>
      <c r="DO227" s="4"/>
      <c r="DP227" s="4"/>
      <c r="DQ227" s="4"/>
      <c r="DR227" s="4"/>
      <c r="DS227" s="4" t="s">
        <v>317</v>
      </c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 t="s">
        <v>181</v>
      </c>
      <c r="ES227" s="4" t="s">
        <v>181</v>
      </c>
      <c r="ET227" s="3">
        <f t="shared" si="73"/>
        <v>0</v>
      </c>
      <c r="EU227" s="4" t="s">
        <v>181</v>
      </c>
      <c r="EV227" s="4"/>
      <c r="EW227" s="4"/>
      <c r="EX227" s="4" t="s">
        <v>181</v>
      </c>
      <c r="EY227" s="4" t="s">
        <v>181</v>
      </c>
      <c r="EZ227" s="4"/>
      <c r="FA227" s="4"/>
      <c r="FB227" s="4"/>
      <c r="FC227" s="4"/>
      <c r="FD227" s="4"/>
      <c r="FE227" s="4"/>
      <c r="FF227" s="4"/>
      <c r="FG227" s="4"/>
      <c r="FH227" s="4"/>
      <c r="FI227" s="4" t="s">
        <v>181</v>
      </c>
      <c r="FJ227" s="4">
        <v>7.3233329999999999</v>
      </c>
      <c r="FK227" s="4">
        <v>69.974999999999994</v>
      </c>
    </row>
    <row r="228" spans="1:167" x14ac:dyDescent="0.25">
      <c r="A228" s="13">
        <v>52416</v>
      </c>
      <c r="B228" s="13" t="s">
        <v>396</v>
      </c>
      <c r="C228" s="4" t="s">
        <v>382</v>
      </c>
      <c r="D228" s="4" t="s">
        <v>326</v>
      </c>
      <c r="E228" s="1" t="s">
        <v>841</v>
      </c>
      <c r="F228" s="1"/>
      <c r="G228" s="1"/>
      <c r="H228" s="1" t="s">
        <v>825</v>
      </c>
      <c r="I228" s="1" t="s">
        <v>826</v>
      </c>
      <c r="J228" s="9" t="s">
        <v>878</v>
      </c>
      <c r="K228" s="9" t="s">
        <v>879</v>
      </c>
      <c r="L228" s="10">
        <v>454315.29</v>
      </c>
      <c r="M228" s="10">
        <v>5068469.72</v>
      </c>
      <c r="N228" s="15" t="s">
        <v>831</v>
      </c>
      <c r="O228" s="15"/>
      <c r="P228" s="4">
        <v>383.95</v>
      </c>
      <c r="Q228" s="4" t="s">
        <v>215</v>
      </c>
      <c r="R228" s="3">
        <v>796.16666699999996</v>
      </c>
      <c r="S228" s="4"/>
      <c r="T228" s="4">
        <v>0.51</v>
      </c>
      <c r="U228" s="4">
        <v>7.1</v>
      </c>
      <c r="V228" s="4">
        <v>162.5</v>
      </c>
      <c r="W228" s="4"/>
      <c r="X228" s="4">
        <v>14</v>
      </c>
      <c r="Y228" s="4">
        <v>439.08333299999998</v>
      </c>
      <c r="Z228" s="4">
        <f t="shared" si="76"/>
        <v>0.02</v>
      </c>
      <c r="AA228" s="3">
        <f t="shared" si="71"/>
        <v>2.5714000000000001E-2</v>
      </c>
      <c r="AB228" s="4">
        <v>4.6666670000000003</v>
      </c>
      <c r="AC228" s="4">
        <v>4.6666670000000003</v>
      </c>
      <c r="AD228" s="3">
        <f t="shared" si="72"/>
        <v>20.666801476200003</v>
      </c>
      <c r="AE228" s="4">
        <f t="shared" si="77"/>
        <v>5.0000000000000001E-3</v>
      </c>
      <c r="AF228" s="3">
        <f t="shared" si="69"/>
        <v>1.6428499999999999E-2</v>
      </c>
      <c r="AG228" s="4">
        <v>1.25</v>
      </c>
      <c r="AH228" s="3">
        <f t="shared" si="78"/>
        <v>1.4999999999999999E-2</v>
      </c>
      <c r="AI228" s="4"/>
      <c r="AJ228" s="4">
        <v>5.9166670000000003</v>
      </c>
      <c r="AK228" s="3">
        <v>8.9169999999999996E-3</v>
      </c>
      <c r="AL228" s="4">
        <v>1.193333</v>
      </c>
      <c r="AM228" s="4"/>
      <c r="AN228" s="4" t="s">
        <v>155</v>
      </c>
      <c r="AO228" s="4"/>
      <c r="AP228" s="4">
        <v>468.4</v>
      </c>
      <c r="AQ228" s="4">
        <v>126.666667</v>
      </c>
      <c r="AR228" s="4">
        <v>4.05</v>
      </c>
      <c r="AS228" s="3">
        <v>39</v>
      </c>
      <c r="AT228" s="4">
        <v>27.666667</v>
      </c>
      <c r="AU228" s="4">
        <v>34.5</v>
      </c>
      <c r="AV228" s="4"/>
      <c r="AW228" s="3">
        <v>24.5</v>
      </c>
      <c r="AX228" s="4"/>
      <c r="AY228" s="4"/>
      <c r="AZ228" s="4"/>
      <c r="BA228" s="3">
        <f t="shared" si="79"/>
        <v>0.25</v>
      </c>
      <c r="BB228" s="4"/>
      <c r="BC228" s="4">
        <v>8.5833329999999997</v>
      </c>
      <c r="BD228" s="4"/>
      <c r="BE228" s="4"/>
      <c r="BF228" s="4"/>
      <c r="BG228" s="4"/>
      <c r="BH228" s="4"/>
      <c r="BI228" s="4"/>
      <c r="BJ228" s="4" t="s">
        <v>215</v>
      </c>
      <c r="BK228" s="4"/>
      <c r="BL228" s="3">
        <f t="shared" si="80"/>
        <v>0.1</v>
      </c>
      <c r="BM228" s="4"/>
      <c r="BN228" s="4" t="s">
        <v>157</v>
      </c>
      <c r="BO228" s="4"/>
      <c r="BP228" s="4" t="s">
        <v>157</v>
      </c>
      <c r="BQ228" s="4"/>
      <c r="BR228" s="4" t="s">
        <v>322</v>
      </c>
      <c r="BS228" s="4"/>
      <c r="BT228" s="3">
        <f t="shared" si="81"/>
        <v>1</v>
      </c>
      <c r="BU228" s="4"/>
      <c r="BV228" s="4"/>
      <c r="BW228" s="4"/>
      <c r="BX228" s="4"/>
      <c r="BY228" s="4"/>
      <c r="BZ228" s="4">
        <v>11.166667</v>
      </c>
      <c r="CA228" s="4"/>
      <c r="CB228" s="3">
        <f t="shared" si="82"/>
        <v>0.05</v>
      </c>
      <c r="CC228" s="4"/>
      <c r="CD228" s="4">
        <v>433.33333299999998</v>
      </c>
      <c r="CE228" s="4">
        <v>395.83333299999998</v>
      </c>
      <c r="CF228" s="4">
        <v>6</v>
      </c>
      <c r="CG228" s="4">
        <v>33.5</v>
      </c>
      <c r="CH228" s="4"/>
      <c r="CI228" s="4">
        <v>7.6666670000000003</v>
      </c>
      <c r="CJ228" s="4"/>
      <c r="CK228" s="11">
        <v>4512.5</v>
      </c>
      <c r="CL228" s="4">
        <v>577</v>
      </c>
      <c r="CM228" s="4" t="s">
        <v>181</v>
      </c>
      <c r="CN228" s="4" t="s">
        <v>157</v>
      </c>
      <c r="CO228" s="4"/>
      <c r="CP228" s="4"/>
      <c r="CQ228" s="4"/>
      <c r="CR228" s="4"/>
      <c r="CS228" s="4"/>
      <c r="CT228" s="4"/>
      <c r="CU228" s="4"/>
      <c r="CV228" s="4"/>
      <c r="CW228" s="3" t="s">
        <v>170</v>
      </c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 t="s">
        <v>181</v>
      </c>
      <c r="DL228" s="4"/>
      <c r="DM228" s="4"/>
      <c r="DN228" s="4"/>
      <c r="DO228" s="4"/>
      <c r="DP228" s="4"/>
      <c r="DQ228" s="4"/>
      <c r="DR228" s="4"/>
      <c r="DS228" s="4" t="s">
        <v>317</v>
      </c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3" t="s">
        <v>170</v>
      </c>
      <c r="EO228" s="4"/>
      <c r="EP228" s="4"/>
      <c r="EQ228" s="3" t="s">
        <v>318</v>
      </c>
      <c r="ER228" s="4" t="s">
        <v>181</v>
      </c>
      <c r="ES228" s="4" t="s">
        <v>181</v>
      </c>
      <c r="ET228" s="3">
        <f t="shared" si="73"/>
        <v>0</v>
      </c>
      <c r="EU228" s="4" t="s">
        <v>181</v>
      </c>
      <c r="EV228" s="4"/>
      <c r="EW228" s="4"/>
      <c r="EX228" s="4" t="s">
        <v>181</v>
      </c>
      <c r="EY228" s="4" t="s">
        <v>181</v>
      </c>
      <c r="EZ228" s="4"/>
      <c r="FA228" s="4"/>
      <c r="FB228" s="4"/>
      <c r="FC228" s="4"/>
      <c r="FD228" s="4"/>
      <c r="FE228" s="4"/>
      <c r="FF228" s="4"/>
      <c r="FG228" s="4"/>
      <c r="FH228" s="4"/>
      <c r="FI228" s="4" t="s">
        <v>181</v>
      </c>
      <c r="FJ228" s="4">
        <v>6.92</v>
      </c>
      <c r="FK228" s="4">
        <v>67.224999999999994</v>
      </c>
    </row>
    <row r="229" spans="1:167" x14ac:dyDescent="0.25">
      <c r="A229" s="13">
        <v>52419</v>
      </c>
      <c r="B229" s="13" t="s">
        <v>397</v>
      </c>
      <c r="C229" s="4" t="s">
        <v>382</v>
      </c>
      <c r="D229" s="4" t="s">
        <v>326</v>
      </c>
      <c r="E229" s="1" t="s">
        <v>841</v>
      </c>
      <c r="F229" s="1"/>
      <c r="G229" s="1"/>
      <c r="H229" s="1" t="s">
        <v>825</v>
      </c>
      <c r="I229" s="1" t="s">
        <v>826</v>
      </c>
      <c r="J229" s="9" t="s">
        <v>878</v>
      </c>
      <c r="K229" s="9" t="s">
        <v>879</v>
      </c>
      <c r="L229" s="10">
        <v>457671.47</v>
      </c>
      <c r="M229" s="10">
        <v>5069801.71</v>
      </c>
      <c r="N229" s="15" t="s">
        <v>831</v>
      </c>
      <c r="O229" s="15"/>
      <c r="P229" s="4">
        <v>268.61666700000001</v>
      </c>
      <c r="Q229" s="4" t="s">
        <v>215</v>
      </c>
      <c r="R229" s="3">
        <v>469.83333299999998</v>
      </c>
      <c r="S229" s="4"/>
      <c r="T229" s="4">
        <v>0.346667</v>
      </c>
      <c r="U229" s="4">
        <v>7.3333329999999997</v>
      </c>
      <c r="V229" s="4">
        <v>161.33333300000001</v>
      </c>
      <c r="W229" s="4"/>
      <c r="X229" s="4">
        <v>13.216666999999999</v>
      </c>
      <c r="Y229" s="4">
        <v>290.13333299999999</v>
      </c>
      <c r="Z229" s="4">
        <f t="shared" si="76"/>
        <v>0.02</v>
      </c>
      <c r="AA229" s="3">
        <f t="shared" si="71"/>
        <v>2.5714000000000001E-2</v>
      </c>
      <c r="AB229" s="4">
        <v>1.457667</v>
      </c>
      <c r="AC229" s="4">
        <v>1.45</v>
      </c>
      <c r="AD229" s="3">
        <f t="shared" si="72"/>
        <v>6.4214700000000002</v>
      </c>
      <c r="AE229" s="4">
        <f t="shared" si="77"/>
        <v>5.0000000000000001E-3</v>
      </c>
      <c r="AF229" s="3">
        <f t="shared" si="69"/>
        <v>1.6428499999999999E-2</v>
      </c>
      <c r="AG229" s="4">
        <v>0.47566700000000001</v>
      </c>
      <c r="AH229" s="3">
        <f t="shared" si="78"/>
        <v>1.4999999999999999E-2</v>
      </c>
      <c r="AI229" s="4"/>
      <c r="AJ229" s="4">
        <v>1.933333</v>
      </c>
      <c r="AK229" s="3">
        <v>7.0829999999999999E-3</v>
      </c>
      <c r="AL229" s="4">
        <v>0.92833299999999996</v>
      </c>
      <c r="AM229" s="4"/>
      <c r="AN229" s="4" t="s">
        <v>155</v>
      </c>
      <c r="AO229" s="4"/>
      <c r="AP229" s="4">
        <v>327.75</v>
      </c>
      <c r="AQ229" s="4">
        <v>87.5</v>
      </c>
      <c r="AR229" s="4">
        <v>1.85</v>
      </c>
      <c r="AS229" s="3">
        <v>11.4</v>
      </c>
      <c r="AT229" s="4">
        <v>19.833333</v>
      </c>
      <c r="AU229" s="4">
        <v>10.766667</v>
      </c>
      <c r="AV229" s="4"/>
      <c r="AW229" s="3">
        <v>15.166667</v>
      </c>
      <c r="AX229" s="4"/>
      <c r="AY229" s="4"/>
      <c r="AZ229" s="4"/>
      <c r="BA229" s="3">
        <f t="shared" si="79"/>
        <v>0.25</v>
      </c>
      <c r="BB229" s="4"/>
      <c r="BC229" s="4" t="s">
        <v>215</v>
      </c>
      <c r="BD229" s="4"/>
      <c r="BE229" s="4"/>
      <c r="BF229" s="4"/>
      <c r="BG229" s="4"/>
      <c r="BH229" s="4"/>
      <c r="BI229" s="4"/>
      <c r="BJ229" s="4">
        <v>5.7080000000000002</v>
      </c>
      <c r="BK229" s="4"/>
      <c r="BL229" s="3">
        <f t="shared" si="80"/>
        <v>0.1</v>
      </c>
      <c r="BM229" s="4"/>
      <c r="BN229" s="4" t="s">
        <v>157</v>
      </c>
      <c r="BO229" s="4"/>
      <c r="BP229" s="4" t="s">
        <v>157</v>
      </c>
      <c r="BQ229" s="4"/>
      <c r="BR229" s="4" t="s">
        <v>322</v>
      </c>
      <c r="BS229" s="4"/>
      <c r="BT229" s="3">
        <f t="shared" si="81"/>
        <v>1</v>
      </c>
      <c r="BU229" s="4"/>
      <c r="BV229" s="4"/>
      <c r="BW229" s="4"/>
      <c r="BX229" s="4"/>
      <c r="BY229" s="4"/>
      <c r="BZ229" s="4">
        <v>12</v>
      </c>
      <c r="CA229" s="4"/>
      <c r="CB229" s="3">
        <f t="shared" si="82"/>
        <v>0.05</v>
      </c>
      <c r="CC229" s="4"/>
      <c r="CD229" s="4">
        <v>430.5</v>
      </c>
      <c r="CE229" s="4">
        <v>533.5</v>
      </c>
      <c r="CF229" s="4">
        <v>0</v>
      </c>
      <c r="CG229" s="4">
        <v>0</v>
      </c>
      <c r="CH229" s="4"/>
      <c r="CI229" s="4">
        <v>0</v>
      </c>
      <c r="CJ229" s="4"/>
      <c r="CK229" s="4">
        <v>647</v>
      </c>
      <c r="CL229" s="4">
        <v>607.83333300000004</v>
      </c>
      <c r="CM229" s="4" t="s">
        <v>181</v>
      </c>
      <c r="CN229" s="4" t="s">
        <v>157</v>
      </c>
      <c r="CO229" s="4"/>
      <c r="CP229" s="4"/>
      <c r="CQ229" s="4"/>
      <c r="CR229" s="4"/>
      <c r="CS229" s="4"/>
      <c r="CT229" s="4"/>
      <c r="CU229" s="4"/>
      <c r="CV229" s="4"/>
      <c r="CW229" s="3" t="s">
        <v>170</v>
      </c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 t="s">
        <v>181</v>
      </c>
      <c r="DL229" s="4"/>
      <c r="DM229" s="4"/>
      <c r="DN229" s="4"/>
      <c r="DO229" s="4"/>
      <c r="DP229" s="4"/>
      <c r="DQ229" s="4"/>
      <c r="DR229" s="4"/>
      <c r="DS229" s="4" t="s">
        <v>317</v>
      </c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 t="s">
        <v>181</v>
      </c>
      <c r="ES229" s="4" t="s">
        <v>181</v>
      </c>
      <c r="ET229" s="3">
        <f t="shared" si="73"/>
        <v>0</v>
      </c>
      <c r="EU229" s="4" t="s">
        <v>181</v>
      </c>
      <c r="EV229" s="4"/>
      <c r="EW229" s="4"/>
      <c r="EX229" s="4" t="s">
        <v>181</v>
      </c>
      <c r="EY229" s="4" t="s">
        <v>181</v>
      </c>
      <c r="EZ229" s="4"/>
      <c r="FA229" s="4"/>
      <c r="FB229" s="4"/>
      <c r="FC229" s="4"/>
      <c r="FD229" s="4"/>
      <c r="FE229" s="4"/>
      <c r="FF229" s="4"/>
      <c r="FG229" s="4"/>
      <c r="FH229" s="4"/>
      <c r="FI229" s="4">
        <v>0.52333300000000005</v>
      </c>
      <c r="FJ229" s="4">
        <v>5.5116670000000001</v>
      </c>
      <c r="FK229" s="4">
        <v>52.75</v>
      </c>
    </row>
    <row r="230" spans="1:167" x14ac:dyDescent="0.25">
      <c r="A230" s="13">
        <v>52420</v>
      </c>
      <c r="B230" s="13" t="s">
        <v>398</v>
      </c>
      <c r="C230" s="4" t="s">
        <v>382</v>
      </c>
      <c r="D230" s="4" t="s">
        <v>326</v>
      </c>
      <c r="E230" s="1" t="s">
        <v>841</v>
      </c>
      <c r="F230" s="1"/>
      <c r="G230" s="1"/>
      <c r="H230" s="1" t="s">
        <v>825</v>
      </c>
      <c r="I230" s="1" t="s">
        <v>826</v>
      </c>
      <c r="J230" s="9" t="s">
        <v>878</v>
      </c>
      <c r="K230" s="9" t="s">
        <v>879</v>
      </c>
      <c r="L230" s="10">
        <v>455795.69</v>
      </c>
      <c r="M230" s="10">
        <v>5068930.9800000004</v>
      </c>
      <c r="N230" s="15" t="s">
        <v>831</v>
      </c>
      <c r="O230" s="15"/>
      <c r="P230" s="4">
        <v>316.45</v>
      </c>
      <c r="Q230" s="4" t="s">
        <v>215</v>
      </c>
      <c r="R230" s="3">
        <v>553.33333300000004</v>
      </c>
      <c r="S230" s="4"/>
      <c r="T230" s="4">
        <v>0.74</v>
      </c>
      <c r="U230" s="4">
        <v>7.3</v>
      </c>
      <c r="V230" s="4">
        <v>147.33333300000001</v>
      </c>
      <c r="W230" s="4"/>
      <c r="X230" s="4">
        <v>13.6</v>
      </c>
      <c r="Y230" s="4">
        <v>344.183333</v>
      </c>
      <c r="Z230" s="4">
        <f t="shared" si="76"/>
        <v>0.02</v>
      </c>
      <c r="AA230" s="3">
        <f t="shared" si="71"/>
        <v>2.5714000000000001E-2</v>
      </c>
      <c r="AB230" s="4">
        <v>1.263333</v>
      </c>
      <c r="AC230" s="4">
        <v>1.263333</v>
      </c>
      <c r="AD230" s="3">
        <f t="shared" si="72"/>
        <v>5.5947965238000004</v>
      </c>
      <c r="AE230" s="4">
        <f t="shared" si="77"/>
        <v>5.0000000000000001E-3</v>
      </c>
      <c r="AF230" s="3">
        <f t="shared" si="69"/>
        <v>1.6428499999999999E-2</v>
      </c>
      <c r="AG230" s="4">
        <v>0.52</v>
      </c>
      <c r="AH230" s="3">
        <f t="shared" si="78"/>
        <v>1.4999999999999999E-2</v>
      </c>
      <c r="AI230" s="4"/>
      <c r="AJ230" s="4">
        <v>1.7833330000000001</v>
      </c>
      <c r="AK230" s="3">
        <v>1.0749999999999999E-2</v>
      </c>
      <c r="AL230" s="4">
        <v>0.79</v>
      </c>
      <c r="AM230" s="4"/>
      <c r="AN230" s="4"/>
      <c r="AO230" s="4"/>
      <c r="AP230" s="4">
        <v>386.066667</v>
      </c>
      <c r="AQ230" s="4">
        <v>97.333332999999996</v>
      </c>
      <c r="AR230" s="4">
        <v>3.1666669999999999</v>
      </c>
      <c r="AS230" s="3">
        <v>14.666667</v>
      </c>
      <c r="AT230" s="4">
        <v>23.833333</v>
      </c>
      <c r="AU230" s="4">
        <v>17.5</v>
      </c>
      <c r="AV230" s="4"/>
      <c r="AW230" s="3">
        <v>21.666667</v>
      </c>
      <c r="AX230" s="4"/>
      <c r="AY230" s="4"/>
      <c r="AZ230" s="4"/>
      <c r="BA230" s="3">
        <f t="shared" si="79"/>
        <v>0.25</v>
      </c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3">
        <f t="shared" si="80"/>
        <v>0.1</v>
      </c>
      <c r="BM230" s="4"/>
      <c r="BN230" s="4"/>
      <c r="BO230" s="4"/>
      <c r="BP230" s="4"/>
      <c r="BQ230" s="4"/>
      <c r="BR230" s="4"/>
      <c r="BS230" s="4"/>
      <c r="BT230" s="3">
        <f t="shared" si="81"/>
        <v>1</v>
      </c>
      <c r="BU230" s="4"/>
      <c r="BV230" s="4"/>
      <c r="BW230" s="4"/>
      <c r="BX230" s="4"/>
      <c r="BY230" s="4"/>
      <c r="BZ230" s="4"/>
      <c r="CA230" s="4"/>
      <c r="CB230" s="3">
        <f t="shared" si="82"/>
        <v>0.05</v>
      </c>
      <c r="CC230" s="4"/>
      <c r="CD230" s="4">
        <v>276.66666700000002</v>
      </c>
      <c r="CE230" s="4">
        <v>317</v>
      </c>
      <c r="CF230" s="4">
        <v>0</v>
      </c>
      <c r="CG230" s="4">
        <v>0</v>
      </c>
      <c r="CH230" s="4"/>
      <c r="CI230" s="4">
        <v>0.33333299999999999</v>
      </c>
      <c r="CJ230" s="4"/>
      <c r="CK230" s="4">
        <v>13.833333</v>
      </c>
      <c r="CL230" s="11">
        <v>1597.833333</v>
      </c>
      <c r="CM230" s="4" t="s">
        <v>181</v>
      </c>
      <c r="CN230" s="4" t="s">
        <v>157</v>
      </c>
      <c r="CO230" s="4"/>
      <c r="CP230" s="4"/>
      <c r="CQ230" s="4"/>
      <c r="CR230" s="4"/>
      <c r="CS230" s="4"/>
      <c r="CT230" s="4"/>
      <c r="CU230" s="4"/>
      <c r="CV230" s="4"/>
      <c r="CW230" s="3" t="s">
        <v>170</v>
      </c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 t="s">
        <v>181</v>
      </c>
      <c r="DL230" s="4"/>
      <c r="DM230" s="4"/>
      <c r="DN230" s="4"/>
      <c r="DO230" s="4"/>
      <c r="DP230" s="4"/>
      <c r="DQ230" s="4"/>
      <c r="DR230" s="4"/>
      <c r="DS230" s="4" t="s">
        <v>317</v>
      </c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3" t="s">
        <v>170</v>
      </c>
      <c r="EO230" s="4"/>
      <c r="EP230" s="4"/>
      <c r="EQ230" s="3" t="s">
        <v>318</v>
      </c>
      <c r="ER230" s="4" t="s">
        <v>181</v>
      </c>
      <c r="ES230" s="4" t="s">
        <v>181</v>
      </c>
      <c r="ET230" s="3">
        <f t="shared" si="73"/>
        <v>0</v>
      </c>
      <c r="EU230" s="4" t="s">
        <v>181</v>
      </c>
      <c r="EV230" s="4"/>
      <c r="EW230" s="4"/>
      <c r="EX230" s="4">
        <v>2.2083330000000001</v>
      </c>
      <c r="EY230" s="4" t="s">
        <v>181</v>
      </c>
      <c r="EZ230" s="4"/>
      <c r="FA230" s="4"/>
      <c r="FB230" s="4"/>
      <c r="FC230" s="4"/>
      <c r="FD230" s="4"/>
      <c r="FE230" s="4"/>
      <c r="FF230" s="4"/>
      <c r="FG230" s="4"/>
      <c r="FH230" s="4"/>
      <c r="FI230" s="4" t="s">
        <v>181</v>
      </c>
      <c r="FJ230" s="4">
        <v>4.0549999999999997</v>
      </c>
      <c r="FK230" s="4">
        <v>39.083333000000003</v>
      </c>
    </row>
    <row r="231" spans="1:167" x14ac:dyDescent="0.25">
      <c r="A231" s="13">
        <v>52422</v>
      </c>
      <c r="B231" s="13" t="s">
        <v>399</v>
      </c>
      <c r="C231" s="4" t="s">
        <v>382</v>
      </c>
      <c r="D231" s="4" t="s">
        <v>326</v>
      </c>
      <c r="E231" s="1" t="s">
        <v>841</v>
      </c>
      <c r="F231" s="1"/>
      <c r="G231" s="1"/>
      <c r="H231" s="1" t="s">
        <v>825</v>
      </c>
      <c r="I231" s="1" t="s">
        <v>826</v>
      </c>
      <c r="J231" s="9" t="s">
        <v>878</v>
      </c>
      <c r="K231" s="9" t="s">
        <v>879</v>
      </c>
      <c r="L231" s="10">
        <v>454374.41</v>
      </c>
      <c r="M231" s="10">
        <v>5068913.0999999996</v>
      </c>
      <c r="N231" s="15" t="s">
        <v>831</v>
      </c>
      <c r="O231" s="15" t="s">
        <v>831</v>
      </c>
      <c r="P231" s="4">
        <v>333.375</v>
      </c>
      <c r="Q231" s="4" t="s">
        <v>215</v>
      </c>
      <c r="R231" s="3">
        <v>655.83333300000004</v>
      </c>
      <c r="S231" s="4"/>
      <c r="T231" s="4">
        <v>0.81583300000000003</v>
      </c>
      <c r="U231" s="4">
        <v>7.2166670000000002</v>
      </c>
      <c r="V231" s="4">
        <v>157.18181799999999</v>
      </c>
      <c r="W231" s="4"/>
      <c r="X231" s="4">
        <v>14.016667</v>
      </c>
      <c r="Y231" s="4">
        <v>377.88333299999999</v>
      </c>
      <c r="Z231" s="4">
        <f t="shared" si="76"/>
        <v>0.02</v>
      </c>
      <c r="AA231" s="3">
        <f t="shared" si="71"/>
        <v>2.5714000000000001E-2</v>
      </c>
      <c r="AB231" s="4">
        <v>2.8166669999999998</v>
      </c>
      <c r="AC231" s="4">
        <v>2.8166669999999998</v>
      </c>
      <c r="AD231" s="3">
        <f t="shared" si="72"/>
        <v>12.4738914762</v>
      </c>
      <c r="AE231" s="4">
        <f t="shared" si="77"/>
        <v>5.0000000000000001E-3</v>
      </c>
      <c r="AF231" s="3">
        <f t="shared" si="69"/>
        <v>1.6428499999999999E-2</v>
      </c>
      <c r="AG231" s="4">
        <v>0.63333300000000003</v>
      </c>
      <c r="AH231" s="3">
        <f t="shared" si="78"/>
        <v>1.4999999999999999E-2</v>
      </c>
      <c r="AI231" s="4"/>
      <c r="AJ231" s="4">
        <v>3.45</v>
      </c>
      <c r="AK231" s="3">
        <v>7.8329999999999997E-3</v>
      </c>
      <c r="AL231" s="4">
        <v>1.2328570000000001</v>
      </c>
      <c r="AM231" s="4"/>
      <c r="AN231" s="4" t="s">
        <v>155</v>
      </c>
      <c r="AO231" s="4">
        <v>6.2333E-2</v>
      </c>
      <c r="AP231" s="4">
        <v>401.65</v>
      </c>
      <c r="AQ231" s="4">
        <v>112.5</v>
      </c>
      <c r="AR231" s="4">
        <v>2.733333</v>
      </c>
      <c r="AS231" s="3">
        <v>27.5</v>
      </c>
      <c r="AT231" s="4">
        <v>26.333333</v>
      </c>
      <c r="AU231" s="4">
        <v>25.5</v>
      </c>
      <c r="AV231" s="4"/>
      <c r="AW231" s="3">
        <v>23.5</v>
      </c>
      <c r="AX231" s="4"/>
      <c r="AY231" s="4"/>
      <c r="AZ231" s="4"/>
      <c r="BA231" s="3">
        <f t="shared" si="79"/>
        <v>0.25</v>
      </c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3">
        <f t="shared" si="80"/>
        <v>0.1</v>
      </c>
      <c r="BM231" s="4"/>
      <c r="BN231" s="4"/>
      <c r="BO231" s="4"/>
      <c r="BP231" s="4"/>
      <c r="BQ231" s="4"/>
      <c r="BR231" s="4"/>
      <c r="BS231" s="4"/>
      <c r="BT231" s="3">
        <f t="shared" si="81"/>
        <v>1</v>
      </c>
      <c r="BU231" s="4"/>
      <c r="BV231" s="4"/>
      <c r="BW231" s="4"/>
      <c r="BX231" s="4"/>
      <c r="BY231" s="4"/>
      <c r="BZ231" s="4"/>
      <c r="CA231" s="4"/>
      <c r="CB231" s="3">
        <f t="shared" si="82"/>
        <v>0.05</v>
      </c>
      <c r="CC231" s="4"/>
      <c r="CD231" s="4">
        <v>249.33333300000001</v>
      </c>
      <c r="CE231" s="4">
        <v>266.33333299999998</v>
      </c>
      <c r="CF231" s="4">
        <v>0</v>
      </c>
      <c r="CG231" s="4">
        <v>0.33333299999999999</v>
      </c>
      <c r="CH231" s="4"/>
      <c r="CI231" s="4">
        <v>0</v>
      </c>
      <c r="CJ231" s="4"/>
      <c r="CK231" s="4">
        <v>12.333333</v>
      </c>
      <c r="CL231" s="4">
        <v>670.5</v>
      </c>
      <c r="CM231" s="4" t="s">
        <v>181</v>
      </c>
      <c r="CN231" s="4" t="s">
        <v>157</v>
      </c>
      <c r="CO231" s="4"/>
      <c r="CP231" s="4"/>
      <c r="CQ231" s="4"/>
      <c r="CR231" s="4"/>
      <c r="CS231" s="4"/>
      <c r="CT231" s="4"/>
      <c r="CU231" s="4"/>
      <c r="CV231" s="4"/>
      <c r="CW231" s="3" t="s">
        <v>170</v>
      </c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 t="s">
        <v>181</v>
      </c>
      <c r="DL231" s="4"/>
      <c r="DM231" s="4"/>
      <c r="DN231" s="4"/>
      <c r="DO231" s="4"/>
      <c r="DP231" s="4"/>
      <c r="DQ231" s="4"/>
      <c r="DR231" s="4"/>
      <c r="DS231" s="4" t="s">
        <v>317</v>
      </c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3" t="s">
        <v>170</v>
      </c>
      <c r="EO231" s="4"/>
      <c r="EP231" s="4"/>
      <c r="EQ231" s="3" t="s">
        <v>318</v>
      </c>
      <c r="ER231" s="4" t="s">
        <v>181</v>
      </c>
      <c r="ES231" s="4" t="s">
        <v>181</v>
      </c>
      <c r="ET231" s="3">
        <f t="shared" si="73"/>
        <v>0</v>
      </c>
      <c r="EU231" s="4" t="s">
        <v>181</v>
      </c>
      <c r="EV231" s="4"/>
      <c r="EW231" s="4"/>
      <c r="EX231" s="4" t="s">
        <v>181</v>
      </c>
      <c r="EY231" s="4" t="s">
        <v>181</v>
      </c>
      <c r="EZ231" s="4"/>
      <c r="FA231" s="4"/>
      <c r="FB231" s="4"/>
      <c r="FC231" s="4"/>
      <c r="FD231" s="4"/>
      <c r="FE231" s="4"/>
      <c r="FF231" s="4"/>
      <c r="FG231" s="4"/>
      <c r="FH231" s="4"/>
      <c r="FI231" s="4">
        <v>0.52333300000000005</v>
      </c>
      <c r="FJ231" s="4">
        <v>5.4366669999999999</v>
      </c>
      <c r="FK231" s="4">
        <v>52.806666999999997</v>
      </c>
    </row>
    <row r="232" spans="1:167" x14ac:dyDescent="0.25">
      <c r="A232" s="13">
        <v>52423</v>
      </c>
      <c r="B232" s="13" t="s">
        <v>400</v>
      </c>
      <c r="C232" s="4" t="s">
        <v>382</v>
      </c>
      <c r="D232" s="4" t="s">
        <v>326</v>
      </c>
      <c r="E232" s="1" t="s">
        <v>841</v>
      </c>
      <c r="F232" s="1"/>
      <c r="G232" s="1"/>
      <c r="H232" s="1" t="s">
        <v>825</v>
      </c>
      <c r="I232" s="1" t="s">
        <v>826</v>
      </c>
      <c r="J232" s="9" t="s">
        <v>878</v>
      </c>
      <c r="K232" s="9" t="s">
        <v>879</v>
      </c>
      <c r="L232" s="10">
        <v>459032.22</v>
      </c>
      <c r="M232" s="10">
        <v>5068934.82</v>
      </c>
      <c r="N232" s="15" t="s">
        <v>831</v>
      </c>
      <c r="O232" s="15"/>
      <c r="P232" s="4">
        <v>306.85000000000002</v>
      </c>
      <c r="Q232" s="4" t="s">
        <v>215</v>
      </c>
      <c r="R232" s="3">
        <v>561</v>
      </c>
      <c r="S232" s="4"/>
      <c r="T232" s="4">
        <v>0.69833299999999998</v>
      </c>
      <c r="U232" s="4">
        <v>7.3833330000000004</v>
      </c>
      <c r="V232" s="4">
        <v>175.5</v>
      </c>
      <c r="W232" s="4"/>
      <c r="X232" s="4">
        <v>13.433332999999999</v>
      </c>
      <c r="Y232" s="4">
        <v>349.683333</v>
      </c>
      <c r="Z232" s="4">
        <f t="shared" si="76"/>
        <v>0.02</v>
      </c>
      <c r="AA232" s="3">
        <f t="shared" si="71"/>
        <v>2.5714000000000001E-2</v>
      </c>
      <c r="AB232" s="4">
        <v>2.85</v>
      </c>
      <c r="AC232" s="4">
        <v>2.85</v>
      </c>
      <c r="AD232" s="3">
        <f t="shared" si="72"/>
        <v>12.621510000000001</v>
      </c>
      <c r="AE232" s="4">
        <f t="shared" si="77"/>
        <v>5.0000000000000001E-3</v>
      </c>
      <c r="AF232" s="3">
        <f t="shared" si="69"/>
        <v>1.6428499999999999E-2</v>
      </c>
      <c r="AG232" s="4">
        <v>0.61666699999999997</v>
      </c>
      <c r="AH232" s="3">
        <f t="shared" si="78"/>
        <v>1.4999999999999999E-2</v>
      </c>
      <c r="AI232" s="4"/>
      <c r="AJ232" s="4">
        <v>3.4666670000000002</v>
      </c>
      <c r="AK232" s="3" t="s">
        <v>224</v>
      </c>
      <c r="AL232" s="4">
        <v>0.76</v>
      </c>
      <c r="AM232" s="4"/>
      <c r="AN232" s="4"/>
      <c r="AO232" s="4"/>
      <c r="AP232" s="4">
        <v>374.35</v>
      </c>
      <c r="AQ232" s="4">
        <v>105</v>
      </c>
      <c r="AR232" s="4">
        <v>2.5499999999999998</v>
      </c>
      <c r="AS232" s="3">
        <v>17</v>
      </c>
      <c r="AT232" s="4">
        <v>23.666667</v>
      </c>
      <c r="AU232" s="4">
        <v>13.666667</v>
      </c>
      <c r="AV232" s="4"/>
      <c r="AW232" s="3">
        <v>19.666667</v>
      </c>
      <c r="AX232" s="4"/>
      <c r="AY232" s="4"/>
      <c r="AZ232" s="4"/>
      <c r="BA232" s="3">
        <f t="shared" si="79"/>
        <v>0.25</v>
      </c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3">
        <f t="shared" si="80"/>
        <v>0.1</v>
      </c>
      <c r="BM232" s="4"/>
      <c r="BN232" s="4"/>
      <c r="BO232" s="4"/>
      <c r="BP232" s="4"/>
      <c r="BQ232" s="4"/>
      <c r="BR232" s="4"/>
      <c r="BS232" s="4"/>
      <c r="BT232" s="3">
        <f t="shared" si="81"/>
        <v>1</v>
      </c>
      <c r="BU232" s="4"/>
      <c r="BV232" s="4"/>
      <c r="BW232" s="4"/>
      <c r="BX232" s="4"/>
      <c r="BY232" s="4"/>
      <c r="BZ232" s="4"/>
      <c r="CA232" s="4"/>
      <c r="CB232" s="3">
        <f t="shared" si="82"/>
        <v>0.05</v>
      </c>
      <c r="CC232" s="4"/>
      <c r="CD232" s="4">
        <v>257.91666700000002</v>
      </c>
      <c r="CE232" s="4">
        <v>210.58333300000001</v>
      </c>
      <c r="CF232" s="4">
        <v>0</v>
      </c>
      <c r="CG232" s="4">
        <v>0.66666700000000001</v>
      </c>
      <c r="CH232" s="4"/>
      <c r="CI232" s="4">
        <v>0</v>
      </c>
      <c r="CJ232" s="4"/>
      <c r="CK232" s="4">
        <v>3.5</v>
      </c>
      <c r="CL232" s="11">
        <v>1057.333333</v>
      </c>
      <c r="CM232" s="4" t="s">
        <v>181</v>
      </c>
      <c r="CN232" s="4" t="s">
        <v>157</v>
      </c>
      <c r="CO232" s="4"/>
      <c r="CP232" s="4"/>
      <c r="CQ232" s="4"/>
      <c r="CR232" s="4"/>
      <c r="CS232" s="4"/>
      <c r="CT232" s="4"/>
      <c r="CU232" s="4"/>
      <c r="CV232" s="4"/>
      <c r="CW232" s="3" t="s">
        <v>170</v>
      </c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>
        <v>0.52500000000000002</v>
      </c>
      <c r="DL232" s="4"/>
      <c r="DM232" s="4"/>
      <c r="DN232" s="4"/>
      <c r="DO232" s="4"/>
      <c r="DP232" s="4"/>
      <c r="DQ232" s="4"/>
      <c r="DR232" s="4"/>
      <c r="DS232" s="4" t="s">
        <v>317</v>
      </c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 t="s">
        <v>181</v>
      </c>
      <c r="ES232" s="4" t="s">
        <v>181</v>
      </c>
      <c r="ET232" s="3">
        <f t="shared" si="73"/>
        <v>0</v>
      </c>
      <c r="EU232" s="4" t="s">
        <v>181</v>
      </c>
      <c r="EV232" s="4"/>
      <c r="EW232" s="4"/>
      <c r="EX232" s="4" t="s">
        <v>181</v>
      </c>
      <c r="EY232" s="4" t="s">
        <v>181</v>
      </c>
      <c r="EZ232" s="4"/>
      <c r="FA232" s="4"/>
      <c r="FB232" s="4"/>
      <c r="FC232" s="4"/>
      <c r="FD232" s="4"/>
      <c r="FE232" s="4"/>
      <c r="FF232" s="4"/>
      <c r="FG232" s="4"/>
      <c r="FH232" s="4"/>
      <c r="FI232" s="4" t="s">
        <v>181</v>
      </c>
      <c r="FJ232" s="4">
        <v>7.3733329999999997</v>
      </c>
      <c r="FK232" s="4">
        <v>70.566666999999995</v>
      </c>
    </row>
    <row r="233" spans="1:167" x14ac:dyDescent="0.25">
      <c r="A233" s="13">
        <v>52426</v>
      </c>
      <c r="B233" s="13" t="s">
        <v>401</v>
      </c>
      <c r="C233" s="4" t="s">
        <v>382</v>
      </c>
      <c r="D233" s="4" t="s">
        <v>326</v>
      </c>
      <c r="E233" s="1" t="s">
        <v>841</v>
      </c>
      <c r="F233" s="1"/>
      <c r="G233" s="1"/>
      <c r="H233" s="1" t="s">
        <v>825</v>
      </c>
      <c r="I233" s="1" t="s">
        <v>826</v>
      </c>
      <c r="J233" s="9" t="s">
        <v>878</v>
      </c>
      <c r="K233" s="9" t="s">
        <v>879</v>
      </c>
      <c r="L233" s="10">
        <v>457305.47</v>
      </c>
      <c r="M233" s="10">
        <v>5068230.42</v>
      </c>
      <c r="N233" s="15" t="s">
        <v>831</v>
      </c>
      <c r="O233" s="15"/>
      <c r="P233" s="4">
        <v>376.73333300000002</v>
      </c>
      <c r="Q233" s="4" t="s">
        <v>215</v>
      </c>
      <c r="R233" s="3">
        <v>696.83333300000004</v>
      </c>
      <c r="S233" s="4"/>
      <c r="T233" s="4">
        <v>2.4933329999999998</v>
      </c>
      <c r="U233" s="4">
        <v>7.1166669999999996</v>
      </c>
      <c r="V233" s="4">
        <v>186.33333300000001</v>
      </c>
      <c r="W233" s="4"/>
      <c r="X233" s="4">
        <v>13.966666999999999</v>
      </c>
      <c r="Y233" s="4">
        <v>416.75</v>
      </c>
      <c r="Z233" s="4">
        <f t="shared" si="76"/>
        <v>0.02</v>
      </c>
      <c r="AA233" s="3">
        <f t="shared" si="71"/>
        <v>2.5714000000000001E-2</v>
      </c>
      <c r="AB233" s="4">
        <v>3.807833</v>
      </c>
      <c r="AC233" s="4">
        <v>3.8</v>
      </c>
      <c r="AD233" s="3">
        <f t="shared" si="72"/>
        <v>16.828680000000002</v>
      </c>
      <c r="AE233" s="4">
        <f t="shared" si="77"/>
        <v>5.0000000000000001E-3</v>
      </c>
      <c r="AF233" s="3">
        <f t="shared" si="69"/>
        <v>1.6428499999999999E-2</v>
      </c>
      <c r="AG233" s="4">
        <v>0.55883300000000002</v>
      </c>
      <c r="AH233" s="3">
        <f t="shared" si="78"/>
        <v>1.4999999999999999E-2</v>
      </c>
      <c r="AI233" s="4"/>
      <c r="AJ233" s="4">
        <v>4.3666669999999996</v>
      </c>
      <c r="AK233" s="3">
        <v>5.0829999999999998E-3</v>
      </c>
      <c r="AL233" s="4">
        <v>0.67833299999999996</v>
      </c>
      <c r="AM233" s="4"/>
      <c r="AN233" s="4"/>
      <c r="AO233" s="4"/>
      <c r="AP233" s="4">
        <v>459.6</v>
      </c>
      <c r="AQ233" s="4">
        <v>121.666667</v>
      </c>
      <c r="AR233" s="4">
        <v>4.6833330000000002</v>
      </c>
      <c r="AS233" s="3">
        <v>28</v>
      </c>
      <c r="AT233" s="4">
        <v>27.166667</v>
      </c>
      <c r="AU233" s="4">
        <v>26.166667</v>
      </c>
      <c r="AV233" s="4"/>
      <c r="AW233" s="3">
        <v>27.833333</v>
      </c>
      <c r="AX233" s="4"/>
      <c r="AY233" s="4"/>
      <c r="AZ233" s="4"/>
      <c r="BA233" s="3">
        <f t="shared" si="79"/>
        <v>0.25</v>
      </c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3">
        <f t="shared" si="80"/>
        <v>0.1</v>
      </c>
      <c r="BM233" s="4"/>
      <c r="BN233" s="4"/>
      <c r="BO233" s="4"/>
      <c r="BP233" s="4"/>
      <c r="BQ233" s="4"/>
      <c r="BR233" s="4"/>
      <c r="BS233" s="4"/>
      <c r="BT233" s="3">
        <f t="shared" si="81"/>
        <v>1</v>
      </c>
      <c r="BU233" s="4"/>
      <c r="BV233" s="4"/>
      <c r="BW233" s="4"/>
      <c r="BX233" s="4"/>
      <c r="BY233" s="4"/>
      <c r="BZ233" s="4"/>
      <c r="CA233" s="4"/>
      <c r="CB233" s="3">
        <f t="shared" si="82"/>
        <v>0.05</v>
      </c>
      <c r="CC233" s="4"/>
      <c r="CD233" s="4">
        <v>585</v>
      </c>
      <c r="CE233" s="4">
        <v>607.33333300000004</v>
      </c>
      <c r="CF233" s="4">
        <v>0</v>
      </c>
      <c r="CG233" s="4">
        <v>0</v>
      </c>
      <c r="CH233" s="4"/>
      <c r="CI233" s="4">
        <v>0.33333299999999999</v>
      </c>
      <c r="CJ233" s="4"/>
      <c r="CK233" s="4">
        <v>609.83333300000004</v>
      </c>
      <c r="CL233" s="4">
        <v>753</v>
      </c>
      <c r="CM233" s="4" t="s">
        <v>181</v>
      </c>
      <c r="CN233" s="4" t="s">
        <v>157</v>
      </c>
      <c r="CO233" s="4"/>
      <c r="CP233" s="4"/>
      <c r="CQ233" s="4"/>
      <c r="CR233" s="4"/>
      <c r="CS233" s="4"/>
      <c r="CT233" s="4"/>
      <c r="CU233" s="4"/>
      <c r="CV233" s="4"/>
      <c r="CW233" s="3" t="s">
        <v>170</v>
      </c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 t="s">
        <v>181</v>
      </c>
      <c r="DL233" s="4"/>
      <c r="DM233" s="4"/>
      <c r="DN233" s="4"/>
      <c r="DO233" s="4"/>
      <c r="DP233" s="4"/>
      <c r="DQ233" s="4"/>
      <c r="DR233" s="4"/>
      <c r="DS233" s="4" t="s">
        <v>317</v>
      </c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3" t="s">
        <v>170</v>
      </c>
      <c r="EO233" s="4"/>
      <c r="EP233" s="4"/>
      <c r="EQ233" s="3" t="s">
        <v>318</v>
      </c>
      <c r="ER233" s="4" t="s">
        <v>181</v>
      </c>
      <c r="ES233" s="4" t="s">
        <v>181</v>
      </c>
      <c r="ET233" s="3">
        <f t="shared" si="73"/>
        <v>0</v>
      </c>
      <c r="EU233" s="4" t="s">
        <v>181</v>
      </c>
      <c r="EV233" s="4"/>
      <c r="EW233" s="4"/>
      <c r="EX233" s="4" t="s">
        <v>181</v>
      </c>
      <c r="EY233" s="4" t="s">
        <v>181</v>
      </c>
      <c r="EZ233" s="4"/>
      <c r="FA233" s="4"/>
      <c r="FB233" s="4"/>
      <c r="FC233" s="4"/>
      <c r="FD233" s="4"/>
      <c r="FE233" s="4"/>
      <c r="FF233" s="4"/>
      <c r="FG233" s="4"/>
      <c r="FH233" s="4"/>
      <c r="FI233" s="4">
        <v>0.75333300000000003</v>
      </c>
      <c r="FJ233" s="4">
        <v>7.64</v>
      </c>
      <c r="FK233" s="4">
        <v>74.174999999999997</v>
      </c>
    </row>
    <row r="234" spans="1:167" x14ac:dyDescent="0.25">
      <c r="A234" s="13">
        <v>52427</v>
      </c>
      <c r="B234" s="13" t="s">
        <v>402</v>
      </c>
      <c r="C234" s="4" t="s">
        <v>382</v>
      </c>
      <c r="D234" s="4"/>
      <c r="E234" s="1" t="s">
        <v>841</v>
      </c>
      <c r="F234" s="1"/>
      <c r="G234" s="1"/>
      <c r="H234" s="1" t="s">
        <v>825</v>
      </c>
      <c r="I234" s="1" t="s">
        <v>826</v>
      </c>
      <c r="J234" s="9" t="s">
        <v>878</v>
      </c>
      <c r="K234" s="9" t="s">
        <v>879</v>
      </c>
      <c r="L234" s="10">
        <v>455264.92</v>
      </c>
      <c r="M234" s="10">
        <v>5065173.26</v>
      </c>
      <c r="N234" s="15" t="s">
        <v>831</v>
      </c>
      <c r="O234" s="15"/>
      <c r="P234" s="4">
        <v>287.66666700000002</v>
      </c>
      <c r="Q234" s="4" t="s">
        <v>215</v>
      </c>
      <c r="R234" s="3">
        <v>531</v>
      </c>
      <c r="S234" s="4"/>
      <c r="T234" s="4">
        <v>0.4</v>
      </c>
      <c r="U234" s="4">
        <v>7.1833330000000002</v>
      </c>
      <c r="V234" s="4">
        <v>162.66666699999999</v>
      </c>
      <c r="W234" s="4"/>
      <c r="X234" s="4">
        <v>14.016667</v>
      </c>
      <c r="Y234" s="4">
        <v>315.7</v>
      </c>
      <c r="Z234" s="4">
        <f t="shared" si="76"/>
        <v>0.02</v>
      </c>
      <c r="AA234" s="3">
        <f t="shared" si="71"/>
        <v>2.5714000000000001E-2</v>
      </c>
      <c r="AB234" s="4">
        <v>1.534667</v>
      </c>
      <c r="AC234" s="4">
        <v>1.5316669999999999</v>
      </c>
      <c r="AD234" s="3">
        <f t="shared" si="72"/>
        <v>6.7831404761999998</v>
      </c>
      <c r="AE234" s="4">
        <f t="shared" si="77"/>
        <v>5.0000000000000001E-3</v>
      </c>
      <c r="AF234" s="3">
        <f t="shared" si="69"/>
        <v>1.6428499999999999E-2</v>
      </c>
      <c r="AG234" s="4">
        <v>0.53200000000000003</v>
      </c>
      <c r="AH234" s="3">
        <f t="shared" si="78"/>
        <v>1.4999999999999999E-2</v>
      </c>
      <c r="AI234" s="4"/>
      <c r="AJ234" s="4">
        <v>2.0666669999999998</v>
      </c>
      <c r="AK234" s="3">
        <v>1.8667E-2</v>
      </c>
      <c r="AL234" s="4">
        <v>1.546667</v>
      </c>
      <c r="AM234" s="4"/>
      <c r="AN234" s="4"/>
      <c r="AO234" s="4"/>
      <c r="AP234" s="4">
        <v>351.08333299999998</v>
      </c>
      <c r="AQ234" s="4">
        <v>112.666667</v>
      </c>
      <c r="AR234" s="4">
        <v>1.7</v>
      </c>
      <c r="AS234" s="3">
        <v>17.166667</v>
      </c>
      <c r="AT234" s="4">
        <v>11.7</v>
      </c>
      <c r="AU234" s="4">
        <v>12.333333</v>
      </c>
      <c r="AV234" s="4"/>
      <c r="AW234" s="3">
        <v>22.666667</v>
      </c>
      <c r="AX234" s="4"/>
      <c r="AY234" s="4"/>
      <c r="AZ234" s="4"/>
      <c r="BA234" s="3">
        <f t="shared" si="79"/>
        <v>0.25</v>
      </c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3">
        <f t="shared" si="80"/>
        <v>0.1</v>
      </c>
      <c r="BM234" s="4"/>
      <c r="BN234" s="4"/>
      <c r="BO234" s="4"/>
      <c r="BP234" s="4"/>
      <c r="BQ234" s="4"/>
      <c r="BR234" s="4"/>
      <c r="BS234" s="4"/>
      <c r="BT234" s="3">
        <f t="shared" si="81"/>
        <v>1</v>
      </c>
      <c r="BU234" s="4"/>
      <c r="BV234" s="4"/>
      <c r="BW234" s="4"/>
      <c r="BX234" s="4"/>
      <c r="BY234" s="4"/>
      <c r="BZ234" s="4"/>
      <c r="CA234" s="4"/>
      <c r="CB234" s="3">
        <f t="shared" si="82"/>
        <v>0.05</v>
      </c>
      <c r="CC234" s="4"/>
      <c r="CD234" s="4">
        <v>183.16666699999999</v>
      </c>
      <c r="CE234" s="4">
        <v>198.83333300000001</v>
      </c>
      <c r="CF234" s="4">
        <v>6</v>
      </c>
      <c r="CG234" s="4">
        <v>2.3333330000000001</v>
      </c>
      <c r="CH234" s="4"/>
      <c r="CI234" s="4">
        <v>3.3333330000000001</v>
      </c>
      <c r="CJ234" s="4"/>
      <c r="CK234" s="4">
        <v>71.333332999999996</v>
      </c>
      <c r="CL234" s="4">
        <v>586.33333300000004</v>
      </c>
      <c r="CM234" s="4" t="s">
        <v>181</v>
      </c>
      <c r="CN234" s="4" t="s">
        <v>157</v>
      </c>
      <c r="CO234" s="4"/>
      <c r="CP234" s="4"/>
      <c r="CQ234" s="4"/>
      <c r="CR234" s="4"/>
      <c r="CS234" s="4"/>
      <c r="CT234" s="4"/>
      <c r="CU234" s="4"/>
      <c r="CV234" s="4"/>
      <c r="CW234" s="3" t="s">
        <v>170</v>
      </c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 t="s">
        <v>181</v>
      </c>
      <c r="DL234" s="4"/>
      <c r="DM234" s="4"/>
      <c r="DN234" s="4"/>
      <c r="DO234" s="4"/>
      <c r="DP234" s="4"/>
      <c r="DQ234" s="4"/>
      <c r="DR234" s="4"/>
      <c r="DS234" s="4" t="s">
        <v>317</v>
      </c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 t="s">
        <v>181</v>
      </c>
      <c r="ES234" s="4" t="s">
        <v>181</v>
      </c>
      <c r="ET234" s="3">
        <f t="shared" si="73"/>
        <v>0</v>
      </c>
      <c r="EU234" s="4" t="s">
        <v>181</v>
      </c>
      <c r="EV234" s="4"/>
      <c r="EW234" s="4"/>
      <c r="EX234" s="4" t="s">
        <v>181</v>
      </c>
      <c r="EY234" s="4" t="s">
        <v>181</v>
      </c>
      <c r="EZ234" s="4"/>
      <c r="FA234" s="4"/>
      <c r="FB234" s="4"/>
      <c r="FC234" s="4"/>
      <c r="FD234" s="4"/>
      <c r="FE234" s="4"/>
      <c r="FF234" s="4"/>
      <c r="FG234" s="4"/>
      <c r="FH234" s="4"/>
      <c r="FI234" s="4">
        <v>1.345</v>
      </c>
      <c r="FJ234" s="4">
        <v>3.0916670000000002</v>
      </c>
      <c r="FK234" s="4">
        <v>29.946667000000001</v>
      </c>
    </row>
    <row r="235" spans="1:167" x14ac:dyDescent="0.25">
      <c r="A235" s="13">
        <v>52428</v>
      </c>
      <c r="B235" s="13" t="s">
        <v>403</v>
      </c>
      <c r="C235" s="4" t="s">
        <v>382</v>
      </c>
      <c r="D235" s="4" t="s">
        <v>326</v>
      </c>
      <c r="E235" s="1" t="s">
        <v>841</v>
      </c>
      <c r="F235" s="1"/>
      <c r="G235" s="1"/>
      <c r="H235" s="1" t="s">
        <v>825</v>
      </c>
      <c r="I235" s="1" t="s">
        <v>826</v>
      </c>
      <c r="J235" s="9" t="s">
        <v>878</v>
      </c>
      <c r="K235" s="9" t="s">
        <v>879</v>
      </c>
      <c r="L235" s="10">
        <v>454250.1</v>
      </c>
      <c r="M235" s="10">
        <v>5069454.91</v>
      </c>
      <c r="N235" s="15" t="s">
        <v>831</v>
      </c>
      <c r="O235" s="15"/>
      <c r="P235" s="4">
        <v>301.816667</v>
      </c>
      <c r="Q235" s="4" t="s">
        <v>215</v>
      </c>
      <c r="R235" s="3">
        <v>544.83333300000004</v>
      </c>
      <c r="S235" s="4"/>
      <c r="T235" s="4">
        <v>0.32833299999999999</v>
      </c>
      <c r="U235" s="4">
        <v>7.3683329999999998</v>
      </c>
      <c r="V235" s="4">
        <v>137.83333300000001</v>
      </c>
      <c r="W235" s="4"/>
      <c r="X235" s="4">
        <v>14.25</v>
      </c>
      <c r="Y235" s="4">
        <v>310.35000000000002</v>
      </c>
      <c r="Z235" s="4">
        <f t="shared" si="76"/>
        <v>0.02</v>
      </c>
      <c r="AA235" s="3">
        <f t="shared" si="71"/>
        <v>2.5714000000000001E-2</v>
      </c>
      <c r="AB235" s="4">
        <v>0.33333299999999999</v>
      </c>
      <c r="AC235" s="4">
        <v>0.33333299999999999</v>
      </c>
      <c r="AD235" s="3">
        <f t="shared" si="72"/>
        <v>1.4761985238000002</v>
      </c>
      <c r="AE235" s="4">
        <f t="shared" si="77"/>
        <v>5.0000000000000001E-3</v>
      </c>
      <c r="AF235" s="3">
        <f t="shared" si="69"/>
        <v>1.6428499999999999E-2</v>
      </c>
      <c r="AG235" s="4">
        <v>0.55000000000000004</v>
      </c>
      <c r="AH235" s="3">
        <f t="shared" si="78"/>
        <v>1.4999999999999999E-2</v>
      </c>
      <c r="AI235" s="4"/>
      <c r="AJ235" s="4" t="s">
        <v>157</v>
      </c>
      <c r="AK235" s="3">
        <v>1.4E-2</v>
      </c>
      <c r="AL235" s="4">
        <v>1.3333330000000001</v>
      </c>
      <c r="AM235" s="4"/>
      <c r="AN235" s="4"/>
      <c r="AO235" s="4"/>
      <c r="AP235" s="4">
        <v>368.21666699999997</v>
      </c>
      <c r="AQ235" s="4">
        <v>89</v>
      </c>
      <c r="AR235" s="4">
        <v>3.1333329999999999</v>
      </c>
      <c r="AS235" s="3">
        <v>23</v>
      </c>
      <c r="AT235" s="4">
        <v>23.5</v>
      </c>
      <c r="AU235" s="4">
        <v>20.833333</v>
      </c>
      <c r="AV235" s="4"/>
      <c r="AW235" s="3">
        <v>17.5</v>
      </c>
      <c r="AX235" s="4"/>
      <c r="AY235" s="4"/>
      <c r="AZ235" s="4"/>
      <c r="BA235" s="3">
        <f t="shared" si="79"/>
        <v>0.25</v>
      </c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3">
        <f t="shared" si="80"/>
        <v>0.1</v>
      </c>
      <c r="BM235" s="4"/>
      <c r="BN235" s="4"/>
      <c r="BO235" s="4"/>
      <c r="BP235" s="4"/>
      <c r="BQ235" s="4"/>
      <c r="BR235" s="4"/>
      <c r="BS235" s="4"/>
      <c r="BT235" s="3">
        <f t="shared" si="81"/>
        <v>1</v>
      </c>
      <c r="BU235" s="4"/>
      <c r="BV235" s="4"/>
      <c r="BW235" s="4"/>
      <c r="BX235" s="4"/>
      <c r="BY235" s="4"/>
      <c r="BZ235" s="4"/>
      <c r="CA235" s="4"/>
      <c r="CB235" s="3">
        <f t="shared" si="82"/>
        <v>0.05</v>
      </c>
      <c r="CC235" s="4"/>
      <c r="CD235" s="4">
        <v>291.33333299999998</v>
      </c>
      <c r="CE235" s="4">
        <v>254</v>
      </c>
      <c r="CF235" s="4">
        <v>0</v>
      </c>
      <c r="CG235" s="4">
        <v>0</v>
      </c>
      <c r="CH235" s="4"/>
      <c r="CI235" s="4">
        <v>0</v>
      </c>
      <c r="CJ235" s="4"/>
      <c r="CK235" s="4">
        <v>27.666667</v>
      </c>
      <c r="CL235" s="4">
        <v>528.16666699999996</v>
      </c>
      <c r="CM235" s="4" t="s">
        <v>181</v>
      </c>
      <c r="CN235" s="4" t="s">
        <v>157</v>
      </c>
      <c r="CO235" s="4"/>
      <c r="CP235" s="4"/>
      <c r="CQ235" s="4"/>
      <c r="CR235" s="4"/>
      <c r="CS235" s="4"/>
      <c r="CT235" s="4"/>
      <c r="CU235" s="4"/>
      <c r="CV235" s="4"/>
      <c r="CW235" s="3" t="s">
        <v>170</v>
      </c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 t="s">
        <v>181</v>
      </c>
      <c r="DL235" s="4"/>
      <c r="DM235" s="4"/>
      <c r="DN235" s="4"/>
      <c r="DO235" s="4"/>
      <c r="DP235" s="4"/>
      <c r="DQ235" s="4"/>
      <c r="DR235" s="4"/>
      <c r="DS235" s="4" t="s">
        <v>317</v>
      </c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3" t="s">
        <v>170</v>
      </c>
      <c r="EO235" s="4"/>
      <c r="EP235" s="4"/>
      <c r="EQ235" s="3" t="s">
        <v>318</v>
      </c>
      <c r="ER235" s="4" t="s">
        <v>181</v>
      </c>
      <c r="ES235" s="4" t="s">
        <v>181</v>
      </c>
      <c r="ET235" s="3">
        <f t="shared" si="73"/>
        <v>0</v>
      </c>
      <c r="EU235" s="4" t="s">
        <v>181</v>
      </c>
      <c r="EV235" s="4"/>
      <c r="EW235" s="4"/>
      <c r="EX235" s="4" t="s">
        <v>181</v>
      </c>
      <c r="EY235" s="4" t="s">
        <v>181</v>
      </c>
      <c r="EZ235" s="4"/>
      <c r="FA235" s="4"/>
      <c r="FB235" s="4"/>
      <c r="FC235" s="4"/>
      <c r="FD235" s="4"/>
      <c r="FE235" s="4"/>
      <c r="FF235" s="4"/>
      <c r="FG235" s="4"/>
      <c r="FH235" s="4"/>
      <c r="FI235" s="4" t="s">
        <v>181</v>
      </c>
      <c r="FJ235" s="4">
        <v>3.9166669999999999</v>
      </c>
      <c r="FK235" s="4">
        <v>38.311667</v>
      </c>
    </row>
    <row r="236" spans="1:167" x14ac:dyDescent="0.25">
      <c r="A236" s="13">
        <v>52429</v>
      </c>
      <c r="B236" s="13" t="s">
        <v>628</v>
      </c>
      <c r="C236" s="4" t="s">
        <v>629</v>
      </c>
      <c r="D236" s="4" t="s">
        <v>326</v>
      </c>
      <c r="E236" s="1" t="s">
        <v>829</v>
      </c>
      <c r="F236" s="1"/>
      <c r="G236" s="1"/>
      <c r="H236" s="1" t="s">
        <v>825</v>
      </c>
      <c r="I236" s="1" t="s">
        <v>826</v>
      </c>
      <c r="J236" s="9" t="s">
        <v>878</v>
      </c>
      <c r="K236" s="9" t="s">
        <v>879</v>
      </c>
      <c r="L236" s="10">
        <v>447817.5</v>
      </c>
      <c r="M236" s="10">
        <v>5060990.0999999996</v>
      </c>
      <c r="N236" s="15" t="s">
        <v>831</v>
      </c>
      <c r="O236" s="15"/>
      <c r="P236" s="4">
        <v>321.25</v>
      </c>
      <c r="Q236" s="4" t="s">
        <v>342</v>
      </c>
      <c r="R236" s="3">
        <v>768.5</v>
      </c>
      <c r="S236" s="4"/>
      <c r="T236" s="4">
        <v>8.0950000000000006</v>
      </c>
      <c r="U236" s="4">
        <v>7.5750000000000002</v>
      </c>
      <c r="V236" s="4">
        <v>63.75</v>
      </c>
      <c r="W236" s="4"/>
      <c r="X236" s="4">
        <v>14.1</v>
      </c>
      <c r="Y236" s="4">
        <v>338</v>
      </c>
      <c r="Z236" s="4">
        <v>2.2774999999999999</v>
      </c>
      <c r="AA236" s="3">
        <f t="shared" si="71"/>
        <v>2.9281817499999998</v>
      </c>
      <c r="AB236" s="4">
        <v>2.7275</v>
      </c>
      <c r="AC236" s="4">
        <v>0.46875</v>
      </c>
      <c r="AD236" s="3">
        <f t="shared" si="72"/>
        <v>2.0759062500000001</v>
      </c>
      <c r="AE236" s="4">
        <f t="shared" ref="AE236:AE247" si="83">0.5*0.02</f>
        <v>0.01</v>
      </c>
      <c r="AF236" s="3">
        <f t="shared" si="69"/>
        <v>3.2856999999999997E-2</v>
      </c>
      <c r="AG236" s="4">
        <v>0.185</v>
      </c>
      <c r="AH236" s="2">
        <v>0.33750000000000002</v>
      </c>
      <c r="AI236" s="4"/>
      <c r="AJ236" s="4">
        <v>2.75</v>
      </c>
      <c r="AK236" s="2">
        <v>0.36249999999999999</v>
      </c>
      <c r="AL236" s="4">
        <v>0.33800000000000002</v>
      </c>
      <c r="AM236" s="4"/>
      <c r="AN236" s="4"/>
      <c r="AO236" s="4"/>
      <c r="AP236" s="4">
        <v>391.75</v>
      </c>
      <c r="AQ236" s="4">
        <v>90.072500000000005</v>
      </c>
      <c r="AR236" s="4">
        <v>231.21825000000001</v>
      </c>
      <c r="AS236" s="3" t="s">
        <v>215</v>
      </c>
      <c r="AT236" s="4">
        <v>25.107500000000002</v>
      </c>
      <c r="AU236" s="4">
        <v>37.322499999999998</v>
      </c>
      <c r="AV236" s="4"/>
      <c r="AW236" s="3">
        <v>8.9</v>
      </c>
      <c r="AX236" s="4"/>
      <c r="AY236" s="4"/>
      <c r="AZ236" s="4"/>
      <c r="BA236" s="3">
        <v>0.92500000000000004</v>
      </c>
      <c r="BB236" s="4"/>
      <c r="BC236" s="4">
        <v>0.627</v>
      </c>
      <c r="BD236" s="4"/>
      <c r="BE236" s="4"/>
      <c r="BF236" s="4"/>
      <c r="BG236" s="4"/>
      <c r="BH236" s="4"/>
      <c r="BI236" s="4"/>
      <c r="BJ236" s="4">
        <v>0.41875000000000001</v>
      </c>
      <c r="BK236" s="4"/>
      <c r="BL236" s="3">
        <f>0.5*0.005</f>
        <v>2.5000000000000001E-3</v>
      </c>
      <c r="BM236" s="4"/>
      <c r="BN236" s="4">
        <v>7.1249999999999994E-2</v>
      </c>
      <c r="BO236" s="4"/>
      <c r="BP236" s="4">
        <v>45.207500000000003</v>
      </c>
      <c r="BQ236" s="4"/>
      <c r="BR236" s="4">
        <v>0.11425</v>
      </c>
      <c r="BS236" s="4"/>
      <c r="BT236" s="3">
        <f>0.5*0.005</f>
        <v>2.5000000000000001E-3</v>
      </c>
      <c r="BU236" s="4"/>
      <c r="BV236" s="4"/>
      <c r="BW236" s="4"/>
      <c r="BX236" s="4"/>
      <c r="BY236" s="4"/>
      <c r="BZ236" s="4">
        <v>348.25</v>
      </c>
      <c r="CA236" s="4"/>
      <c r="CB236" s="3">
        <f t="shared" ref="CB236:CB242" si="84">0.5*0.02</f>
        <v>0.01</v>
      </c>
      <c r="CC236" s="4"/>
      <c r="CD236" s="4">
        <v>30</v>
      </c>
      <c r="CE236" s="4">
        <v>28.75</v>
      </c>
      <c r="CF236" s="4" t="s">
        <v>169</v>
      </c>
      <c r="CG236" s="4" t="s">
        <v>169</v>
      </c>
      <c r="CH236" s="4"/>
      <c r="CI236" s="4" t="s">
        <v>169</v>
      </c>
      <c r="CJ236" s="4"/>
      <c r="CK236" s="4" t="s">
        <v>169</v>
      </c>
      <c r="CL236" s="12">
        <v>9999</v>
      </c>
      <c r="CM236" s="4" t="s">
        <v>175</v>
      </c>
      <c r="CN236" s="4" t="s">
        <v>317</v>
      </c>
      <c r="CO236" s="3" t="s">
        <v>350</v>
      </c>
      <c r="CP236" s="3" t="s">
        <v>350</v>
      </c>
      <c r="CQ236" s="3" t="s">
        <v>350</v>
      </c>
      <c r="CR236" s="3" t="s">
        <v>350</v>
      </c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3">
        <v>0</v>
      </c>
      <c r="DI236" s="4"/>
      <c r="DJ236" s="4"/>
      <c r="DK236" s="4">
        <v>0.34375</v>
      </c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 t="s">
        <v>315</v>
      </c>
      <c r="ES236" s="4" t="s">
        <v>170</v>
      </c>
      <c r="ET236" s="3">
        <f t="shared" si="73"/>
        <v>0</v>
      </c>
      <c r="EU236" s="4" t="s">
        <v>345</v>
      </c>
      <c r="EV236" s="4"/>
      <c r="EW236" s="4"/>
      <c r="EX236" s="4"/>
      <c r="EY236" s="4" t="s">
        <v>346</v>
      </c>
      <c r="EZ236" s="4"/>
      <c r="FA236" s="4"/>
      <c r="FB236" s="4"/>
      <c r="FC236" s="4"/>
      <c r="FD236" s="4"/>
      <c r="FE236" s="4"/>
      <c r="FF236" s="4"/>
      <c r="FG236" s="4"/>
      <c r="FH236" s="4"/>
      <c r="FI236" s="4">
        <v>4.1050000000000004</v>
      </c>
      <c r="FJ236" s="4">
        <v>2.94</v>
      </c>
      <c r="FK236" s="4">
        <v>28.607500000000002</v>
      </c>
    </row>
    <row r="237" spans="1:167" x14ac:dyDescent="0.25">
      <c r="A237" s="13">
        <v>52504</v>
      </c>
      <c r="B237" s="13" t="s">
        <v>404</v>
      </c>
      <c r="C237" s="4" t="s">
        <v>405</v>
      </c>
      <c r="D237" s="4" t="s">
        <v>326</v>
      </c>
      <c r="E237" s="1" t="s">
        <v>841</v>
      </c>
      <c r="F237" s="1"/>
      <c r="G237" s="1"/>
      <c r="H237" s="1" t="s">
        <v>825</v>
      </c>
      <c r="I237" s="1" t="s">
        <v>826</v>
      </c>
      <c r="J237" s="9" t="s">
        <v>878</v>
      </c>
      <c r="K237" s="9" t="s">
        <v>879</v>
      </c>
      <c r="L237" s="10">
        <v>464927.69</v>
      </c>
      <c r="M237" s="10">
        <v>5070110.54</v>
      </c>
      <c r="N237" s="15" t="s">
        <v>831</v>
      </c>
      <c r="O237" s="15"/>
      <c r="P237" s="4">
        <v>212.5</v>
      </c>
      <c r="Q237" s="4" t="s">
        <v>342</v>
      </c>
      <c r="R237" s="3">
        <v>441.5</v>
      </c>
      <c r="S237" s="4"/>
      <c r="T237" s="4">
        <v>8.2483330000000006</v>
      </c>
      <c r="U237" s="4">
        <v>7.5833329999999997</v>
      </c>
      <c r="V237" s="4">
        <v>157.66666699999999</v>
      </c>
      <c r="W237" s="4"/>
      <c r="X237" s="4">
        <v>14.7</v>
      </c>
      <c r="Y237" s="4">
        <v>232.16666699999999</v>
      </c>
      <c r="Z237" s="4">
        <f>0.5*0.005</f>
        <v>2.5000000000000001E-3</v>
      </c>
      <c r="AA237" s="3">
        <f t="shared" si="71"/>
        <v>3.2142500000000001E-3</v>
      </c>
      <c r="AB237" s="4">
        <v>0.86666699999999997</v>
      </c>
      <c r="AC237" s="4">
        <v>0.86666699999999997</v>
      </c>
      <c r="AD237" s="3">
        <f t="shared" si="72"/>
        <v>3.8381214762</v>
      </c>
      <c r="AE237" s="4">
        <f t="shared" si="83"/>
        <v>0.01</v>
      </c>
      <c r="AF237" s="3">
        <f t="shared" si="69"/>
        <v>3.2856999999999997E-2</v>
      </c>
      <c r="AG237" s="4">
        <v>0.4</v>
      </c>
      <c r="AH237" s="3">
        <v>1.6500000000000001E-2</v>
      </c>
      <c r="AI237" s="4"/>
      <c r="AJ237" s="4">
        <v>1.266667</v>
      </c>
      <c r="AK237" s="3">
        <v>3.075E-2</v>
      </c>
      <c r="AL237" s="4" t="s">
        <v>343</v>
      </c>
      <c r="AM237" s="4"/>
      <c r="AN237" s="4" t="s">
        <v>155</v>
      </c>
      <c r="AO237" s="4" t="s">
        <v>159</v>
      </c>
      <c r="AP237" s="4">
        <v>259.16666700000002</v>
      </c>
      <c r="AQ237" s="4">
        <v>63.641666999999998</v>
      </c>
      <c r="AR237" s="4">
        <v>1.728667</v>
      </c>
      <c r="AS237" s="3">
        <v>7.516667</v>
      </c>
      <c r="AT237" s="4">
        <v>13.986667000000001</v>
      </c>
      <c r="AU237" s="4">
        <v>6.9388329999999998</v>
      </c>
      <c r="AV237" s="4"/>
      <c r="AW237" s="3">
        <v>14.833333</v>
      </c>
      <c r="AX237" s="4"/>
      <c r="AY237" s="4"/>
      <c r="AZ237" s="4"/>
      <c r="BA237" s="3">
        <v>0.192833</v>
      </c>
      <c r="BB237" s="4"/>
      <c r="BC237" s="4">
        <v>0.409833</v>
      </c>
      <c r="BD237" s="4"/>
      <c r="BE237" s="4"/>
      <c r="BF237" s="4"/>
      <c r="BG237" s="4"/>
      <c r="BH237" s="4"/>
      <c r="BI237" s="4"/>
      <c r="BJ237" s="4">
        <v>4.0205000000000002</v>
      </c>
      <c r="BK237" s="4"/>
      <c r="BL237" s="3">
        <v>6.0000000000000001E-3</v>
      </c>
      <c r="BM237" s="4"/>
      <c r="BN237" s="4">
        <v>7.5999999999999998E-2</v>
      </c>
      <c r="BO237" s="4"/>
      <c r="BP237" s="4">
        <v>4.5015000000000001</v>
      </c>
      <c r="BQ237" s="4"/>
      <c r="BR237" s="4">
        <v>0.277333</v>
      </c>
      <c r="BS237" s="4"/>
      <c r="BT237" s="3">
        <v>0.23350000000000001</v>
      </c>
      <c r="BU237" s="4"/>
      <c r="BV237" s="4"/>
      <c r="BW237" s="4"/>
      <c r="BX237" s="4"/>
      <c r="BY237" s="4"/>
      <c r="BZ237" s="4" t="s">
        <v>215</v>
      </c>
      <c r="CA237" s="4"/>
      <c r="CB237" s="3">
        <f t="shared" si="84"/>
        <v>0.01</v>
      </c>
      <c r="CC237" s="4"/>
      <c r="CD237" s="11">
        <v>13633.333333</v>
      </c>
      <c r="CE237" s="11">
        <v>4541.6666670000004</v>
      </c>
      <c r="CF237" s="12">
        <v>6687</v>
      </c>
      <c r="CG237" s="4">
        <v>330.33333299999998</v>
      </c>
      <c r="CH237" s="4"/>
      <c r="CI237" s="4">
        <v>24.333333</v>
      </c>
      <c r="CJ237" s="4"/>
      <c r="CK237" s="11">
        <v>72733.333333000002</v>
      </c>
      <c r="CL237" s="11">
        <v>6018.3333329999996</v>
      </c>
      <c r="CM237" s="4" t="s">
        <v>175</v>
      </c>
      <c r="CN237" s="4" t="s">
        <v>317</v>
      </c>
      <c r="CO237" s="4"/>
      <c r="CP237" s="4"/>
      <c r="CQ237" s="4"/>
      <c r="CR237" s="4"/>
      <c r="CS237" s="4"/>
      <c r="CT237" s="4"/>
      <c r="CU237" s="4"/>
      <c r="CV237" s="3">
        <v>5.1E-5</v>
      </c>
      <c r="CW237" s="3" t="s">
        <v>180</v>
      </c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 t="s">
        <v>344</v>
      </c>
      <c r="DL237" s="4"/>
      <c r="DM237" s="4"/>
      <c r="DN237" s="4"/>
      <c r="DO237" s="4"/>
      <c r="DP237" s="4"/>
      <c r="DQ237" s="4"/>
      <c r="DR237" s="4"/>
      <c r="DS237" s="4" t="s">
        <v>315</v>
      </c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3" t="s">
        <v>180</v>
      </c>
      <c r="EO237" s="4"/>
      <c r="EP237" s="4"/>
      <c r="EQ237" s="3" t="s">
        <v>180</v>
      </c>
      <c r="ER237" s="4" t="s">
        <v>315</v>
      </c>
      <c r="ES237" s="4" t="s">
        <v>170</v>
      </c>
      <c r="ET237" s="3">
        <f t="shared" si="73"/>
        <v>0</v>
      </c>
      <c r="EU237" s="4" t="s">
        <v>345</v>
      </c>
      <c r="EV237" s="4"/>
      <c r="EW237" s="4"/>
      <c r="EX237" s="4"/>
      <c r="EY237" s="4" t="s">
        <v>346</v>
      </c>
      <c r="EZ237" s="4"/>
      <c r="FA237" s="4"/>
      <c r="FB237" s="4"/>
      <c r="FC237" s="4"/>
      <c r="FD237" s="4"/>
      <c r="FE237" s="4"/>
      <c r="FF237" s="4"/>
      <c r="FG237" s="4"/>
      <c r="FH237" s="4"/>
      <c r="FI237" s="4">
        <v>0.85333300000000001</v>
      </c>
      <c r="FJ237" s="4">
        <v>3.673333</v>
      </c>
      <c r="FK237" s="4">
        <v>36.191667000000002</v>
      </c>
    </row>
    <row r="238" spans="1:167" x14ac:dyDescent="0.25">
      <c r="A238" s="13">
        <v>52506</v>
      </c>
      <c r="B238" s="13" t="s">
        <v>406</v>
      </c>
      <c r="C238" s="4" t="s">
        <v>405</v>
      </c>
      <c r="D238" s="4" t="s">
        <v>326</v>
      </c>
      <c r="E238" s="1" t="s">
        <v>841</v>
      </c>
      <c r="F238" s="1"/>
      <c r="G238" s="1"/>
      <c r="H238" s="1" t="s">
        <v>825</v>
      </c>
      <c r="I238" s="1" t="s">
        <v>826</v>
      </c>
      <c r="J238" s="9" t="s">
        <v>878</v>
      </c>
      <c r="K238" s="9" t="s">
        <v>879</v>
      </c>
      <c r="L238" s="10">
        <v>464004</v>
      </c>
      <c r="M238" s="10">
        <v>5070206</v>
      </c>
      <c r="N238" s="15" t="s">
        <v>831</v>
      </c>
      <c r="O238" s="15"/>
      <c r="P238" s="4">
        <v>196.66666699999999</v>
      </c>
      <c r="Q238" s="4" t="s">
        <v>342</v>
      </c>
      <c r="R238" s="3">
        <v>409.5</v>
      </c>
      <c r="S238" s="4"/>
      <c r="T238" s="4">
        <v>21.248332999999999</v>
      </c>
      <c r="U238" s="4">
        <v>7.55</v>
      </c>
      <c r="V238" s="4">
        <v>163.66666699999999</v>
      </c>
      <c r="W238" s="4"/>
      <c r="X238" s="4">
        <v>16.7</v>
      </c>
      <c r="Y238" s="4">
        <v>226.33333300000001</v>
      </c>
      <c r="Z238" s="4">
        <f>0.5*0.005</f>
        <v>2.5000000000000001E-3</v>
      </c>
      <c r="AA238" s="3">
        <f t="shared" si="71"/>
        <v>3.2142500000000001E-3</v>
      </c>
      <c r="AB238" s="4">
        <v>0.51666699999999999</v>
      </c>
      <c r="AC238" s="4">
        <v>0.52916700000000005</v>
      </c>
      <c r="AD238" s="3">
        <f t="shared" si="72"/>
        <v>2.3434689762000005</v>
      </c>
      <c r="AE238" s="4">
        <f t="shared" si="83"/>
        <v>0.01</v>
      </c>
      <c r="AF238" s="3">
        <f t="shared" si="69"/>
        <v>3.2856999999999997E-2</v>
      </c>
      <c r="AG238" s="4">
        <v>0.183333</v>
      </c>
      <c r="AH238" s="3">
        <v>1.3167E-2</v>
      </c>
      <c r="AI238" s="4"/>
      <c r="AJ238" s="4">
        <v>0.7</v>
      </c>
      <c r="AK238" s="3">
        <v>3.4667000000000003E-2</v>
      </c>
      <c r="AL238" s="4">
        <v>0.60499999999999998</v>
      </c>
      <c r="AM238" s="4"/>
      <c r="AN238" s="4" t="s">
        <v>155</v>
      </c>
      <c r="AO238" s="4">
        <v>0.115</v>
      </c>
      <c r="AP238" s="4">
        <v>240</v>
      </c>
      <c r="AQ238" s="4">
        <v>58.891666999999998</v>
      </c>
      <c r="AR238" s="4">
        <v>1.5708329999999999</v>
      </c>
      <c r="AS238" s="3">
        <v>7.2</v>
      </c>
      <c r="AT238" s="4">
        <v>13.738333000000001</v>
      </c>
      <c r="AU238" s="4">
        <v>6.0396669999999997</v>
      </c>
      <c r="AV238" s="4"/>
      <c r="AW238" s="3">
        <v>12.3</v>
      </c>
      <c r="AX238" s="4"/>
      <c r="AY238" s="4"/>
      <c r="AZ238" s="4"/>
      <c r="BA238" s="3">
        <v>0.20449999999999999</v>
      </c>
      <c r="BB238" s="4"/>
      <c r="BC238" s="4">
        <v>1.304667</v>
      </c>
      <c r="BD238" s="4"/>
      <c r="BE238" s="4"/>
      <c r="BF238" s="4"/>
      <c r="BG238" s="4"/>
      <c r="BH238" s="4"/>
      <c r="BI238" s="4"/>
      <c r="BJ238" s="4">
        <v>13.089667</v>
      </c>
      <c r="BK238" s="4"/>
      <c r="BL238" s="3">
        <v>9.3329999999999993E-3</v>
      </c>
      <c r="BM238" s="4"/>
      <c r="BN238" s="4">
        <v>5.5500000000000001E-2</v>
      </c>
      <c r="BO238" s="4"/>
      <c r="BP238" s="4">
        <v>6.9571670000000001</v>
      </c>
      <c r="BQ238" s="4"/>
      <c r="BR238" s="4">
        <v>0.280667</v>
      </c>
      <c r="BS238" s="4"/>
      <c r="BT238" s="3">
        <v>0.26208300000000001</v>
      </c>
      <c r="BU238" s="4"/>
      <c r="BV238" s="4"/>
      <c r="BW238" s="4"/>
      <c r="BX238" s="4"/>
      <c r="BY238" s="4"/>
      <c r="BZ238" s="4">
        <v>10.75</v>
      </c>
      <c r="CA238" s="4"/>
      <c r="CB238" s="3">
        <f t="shared" si="84"/>
        <v>0.01</v>
      </c>
      <c r="CC238" s="4"/>
      <c r="CD238" s="11">
        <v>1816.666667</v>
      </c>
      <c r="CE238" s="4">
        <v>885</v>
      </c>
      <c r="CF238" s="4">
        <v>191.66666699999999</v>
      </c>
      <c r="CG238" s="4">
        <v>23.666667</v>
      </c>
      <c r="CH238" s="4"/>
      <c r="CI238" s="4">
        <v>10.833333</v>
      </c>
      <c r="CJ238" s="4"/>
      <c r="CK238" s="11">
        <v>17145.333332999999</v>
      </c>
      <c r="CL238" s="12">
        <v>7565</v>
      </c>
      <c r="CM238" s="4" t="s">
        <v>175</v>
      </c>
      <c r="CN238" s="4" t="s">
        <v>317</v>
      </c>
      <c r="CO238" s="4"/>
      <c r="CP238" s="4"/>
      <c r="CQ238" s="4"/>
      <c r="CR238" s="4"/>
      <c r="CS238" s="4"/>
      <c r="CT238" s="4"/>
      <c r="CU238" s="4"/>
      <c r="CV238" s="3" t="s">
        <v>350</v>
      </c>
      <c r="CW238" s="3" t="s">
        <v>180</v>
      </c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 t="s">
        <v>344</v>
      </c>
      <c r="DL238" s="3" t="s">
        <v>180</v>
      </c>
      <c r="DM238" s="4"/>
      <c r="DN238" s="4"/>
      <c r="DO238" s="4"/>
      <c r="DP238" s="4"/>
      <c r="DQ238" s="3" t="s">
        <v>318</v>
      </c>
      <c r="DR238" s="4"/>
      <c r="DS238" s="4" t="s">
        <v>315</v>
      </c>
      <c r="DT238" s="4"/>
      <c r="DU238" s="4"/>
      <c r="DV238" s="4"/>
      <c r="DW238" s="4"/>
      <c r="DX238" s="4"/>
      <c r="DY238" s="4"/>
      <c r="DZ238" s="3" t="s">
        <v>180</v>
      </c>
      <c r="EA238" s="3" t="s">
        <v>407</v>
      </c>
      <c r="EB238" s="3" t="s">
        <v>350</v>
      </c>
      <c r="EC238" s="4"/>
      <c r="ED238" s="4"/>
      <c r="EE238" s="4"/>
      <c r="EF238" s="4"/>
      <c r="EG238" s="4"/>
      <c r="EH238" s="4"/>
      <c r="EI238" s="3" t="s">
        <v>170</v>
      </c>
      <c r="EJ238" s="1"/>
      <c r="EK238" s="3" t="s">
        <v>350</v>
      </c>
      <c r="EL238" s="3" t="s">
        <v>407</v>
      </c>
      <c r="EM238" s="4"/>
      <c r="EN238" s="3" t="s">
        <v>180</v>
      </c>
      <c r="EO238" s="4"/>
      <c r="EP238" s="4"/>
      <c r="EQ238" s="3" t="s">
        <v>180</v>
      </c>
      <c r="ER238" s="4" t="s">
        <v>315</v>
      </c>
      <c r="ES238" s="4" t="s">
        <v>170</v>
      </c>
      <c r="ET238" s="3">
        <f t="shared" si="73"/>
        <v>0</v>
      </c>
      <c r="EU238" s="4" t="s">
        <v>345</v>
      </c>
      <c r="EV238" s="4"/>
      <c r="EW238" s="4"/>
      <c r="EX238" s="4"/>
      <c r="EY238" s="4" t="s">
        <v>346</v>
      </c>
      <c r="EZ238" s="4"/>
      <c r="FA238" s="4"/>
      <c r="FB238" s="4"/>
      <c r="FC238" s="4"/>
      <c r="FD238" s="4"/>
      <c r="FE238" s="4"/>
      <c r="FF238" s="4"/>
      <c r="FG238" s="4"/>
      <c r="FH238" s="4"/>
      <c r="FI238" s="4">
        <v>1.5249999999999999</v>
      </c>
      <c r="FJ238" s="4">
        <v>3.38</v>
      </c>
      <c r="FK238" s="4">
        <v>34.738332999999997</v>
      </c>
    </row>
    <row r="239" spans="1:167" x14ac:dyDescent="0.25">
      <c r="A239" s="13">
        <v>52509</v>
      </c>
      <c r="B239" s="13" t="s">
        <v>408</v>
      </c>
      <c r="C239" s="4" t="s">
        <v>405</v>
      </c>
      <c r="D239" s="4" t="s">
        <v>326</v>
      </c>
      <c r="E239" s="1" t="s">
        <v>841</v>
      </c>
      <c r="F239" s="1"/>
      <c r="G239" s="1"/>
      <c r="H239" s="1" t="s">
        <v>825</v>
      </c>
      <c r="I239" s="1" t="s">
        <v>826</v>
      </c>
      <c r="J239" s="9" t="s">
        <v>878</v>
      </c>
      <c r="K239" s="9" t="s">
        <v>879</v>
      </c>
      <c r="L239" s="10">
        <v>464236.95</v>
      </c>
      <c r="M239" s="10">
        <v>5069849.3</v>
      </c>
      <c r="N239" s="15" t="s">
        <v>831</v>
      </c>
      <c r="O239" s="15"/>
      <c r="P239" s="4">
        <v>197</v>
      </c>
      <c r="Q239" s="4" t="s">
        <v>342</v>
      </c>
      <c r="R239" s="3">
        <v>399</v>
      </c>
      <c r="S239" s="4"/>
      <c r="T239" s="4">
        <v>1.933333</v>
      </c>
      <c r="U239" s="4">
        <v>7.8333329999999997</v>
      </c>
      <c r="V239" s="4">
        <v>161.16666699999999</v>
      </c>
      <c r="W239" s="4"/>
      <c r="X239" s="4">
        <v>15.4</v>
      </c>
      <c r="Y239" s="4">
        <v>233</v>
      </c>
      <c r="Z239" s="4">
        <v>7.0829999999999999E-3</v>
      </c>
      <c r="AA239" s="3">
        <f t="shared" si="71"/>
        <v>9.1066131000000008E-3</v>
      </c>
      <c r="AB239" s="4">
        <v>1.355</v>
      </c>
      <c r="AC239" s="4">
        <v>1.35</v>
      </c>
      <c r="AD239" s="3">
        <f t="shared" si="72"/>
        <v>5.9786100000000006</v>
      </c>
      <c r="AE239" s="4">
        <f t="shared" si="83"/>
        <v>0.01</v>
      </c>
      <c r="AF239" s="3">
        <f t="shared" si="69"/>
        <v>3.2856999999999997E-2</v>
      </c>
      <c r="AG239" s="4">
        <v>0.46166699999999999</v>
      </c>
      <c r="AH239" s="3">
        <v>1.8707999999999999E-2</v>
      </c>
      <c r="AI239" s="4"/>
      <c r="AJ239" s="4">
        <v>1.816667</v>
      </c>
      <c r="AK239" s="3">
        <v>2.9083000000000001E-2</v>
      </c>
      <c r="AL239" s="4" t="s">
        <v>343</v>
      </c>
      <c r="AM239" s="4"/>
      <c r="AN239" s="4"/>
      <c r="AO239" s="4">
        <v>0.128333</v>
      </c>
      <c r="AP239" s="4">
        <v>240.16666699999999</v>
      </c>
      <c r="AQ239" s="4">
        <v>60.493333</v>
      </c>
      <c r="AR239" s="4">
        <v>1.5495000000000001</v>
      </c>
      <c r="AS239" s="3">
        <v>7.2166670000000002</v>
      </c>
      <c r="AT239" s="4">
        <v>12.574999999999999</v>
      </c>
      <c r="AU239" s="4">
        <v>5.9331670000000001</v>
      </c>
      <c r="AV239" s="4"/>
      <c r="AW239" s="3">
        <v>15</v>
      </c>
      <c r="AX239" s="4"/>
      <c r="AY239" s="4"/>
      <c r="AZ239" s="4"/>
      <c r="BA239" s="3">
        <v>0.17749999999999999</v>
      </c>
      <c r="BB239" s="4"/>
      <c r="BC239" s="4">
        <v>1.1755</v>
      </c>
      <c r="BD239" s="4"/>
      <c r="BE239" s="4"/>
      <c r="BF239" s="4"/>
      <c r="BG239" s="4"/>
      <c r="BH239" s="4"/>
      <c r="BI239" s="4"/>
      <c r="BJ239" s="4">
        <v>13.219833</v>
      </c>
      <c r="BK239" s="4"/>
      <c r="BL239" s="3">
        <v>8.9999999999999993E-3</v>
      </c>
      <c r="BM239" s="4"/>
      <c r="BN239" s="4">
        <v>0.184833</v>
      </c>
      <c r="BO239" s="4"/>
      <c r="BP239" s="4">
        <v>0.90233300000000005</v>
      </c>
      <c r="BQ239" s="4"/>
      <c r="BR239" s="4">
        <v>0.18016699999999999</v>
      </c>
      <c r="BS239" s="4"/>
      <c r="BT239" s="3">
        <v>0.88366699999999998</v>
      </c>
      <c r="BU239" s="4"/>
      <c r="BV239" s="4"/>
      <c r="BW239" s="4"/>
      <c r="BX239" s="4"/>
      <c r="BY239" s="4"/>
      <c r="BZ239" s="4" t="s">
        <v>215</v>
      </c>
      <c r="CA239" s="4"/>
      <c r="CB239" s="3">
        <f t="shared" si="84"/>
        <v>0.01</v>
      </c>
      <c r="CC239" s="4"/>
      <c r="CD239" s="12">
        <v>5045</v>
      </c>
      <c r="CE239" s="11">
        <v>1578.333333</v>
      </c>
      <c r="CF239" s="4">
        <v>35.666666999999997</v>
      </c>
      <c r="CG239" s="4">
        <v>32.333333000000003</v>
      </c>
      <c r="CH239" s="4"/>
      <c r="CI239" s="4" t="s">
        <v>169</v>
      </c>
      <c r="CJ239" s="4"/>
      <c r="CK239" s="11">
        <v>3396.666667</v>
      </c>
      <c r="CL239" s="11">
        <v>6486.6666670000004</v>
      </c>
      <c r="CM239" s="4" t="s">
        <v>175</v>
      </c>
      <c r="CN239" s="4" t="s">
        <v>317</v>
      </c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 t="s">
        <v>344</v>
      </c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 t="s">
        <v>315</v>
      </c>
      <c r="ES239" s="4" t="s">
        <v>170</v>
      </c>
      <c r="ET239" s="3">
        <f t="shared" si="73"/>
        <v>0</v>
      </c>
      <c r="EU239" s="4" t="s">
        <v>345</v>
      </c>
      <c r="EV239" s="4"/>
      <c r="EW239" s="4"/>
      <c r="EX239" s="4"/>
      <c r="EY239" s="4" t="s">
        <v>346</v>
      </c>
      <c r="EZ239" s="4"/>
      <c r="FA239" s="4"/>
      <c r="FB239" s="4"/>
      <c r="FC239" s="4"/>
      <c r="FD239" s="4"/>
      <c r="FE239" s="4"/>
      <c r="FF239" s="4"/>
      <c r="FG239" s="4"/>
      <c r="FH239" s="4"/>
      <c r="FI239" s="4">
        <v>1.0716669999999999</v>
      </c>
      <c r="FJ239" s="4">
        <v>6.7750000000000004</v>
      </c>
      <c r="FK239" s="4">
        <v>67.913332999999994</v>
      </c>
    </row>
    <row r="240" spans="1:167" x14ac:dyDescent="0.25">
      <c r="A240" s="13">
        <v>52510</v>
      </c>
      <c r="B240" s="13" t="s">
        <v>409</v>
      </c>
      <c r="C240" s="4" t="s">
        <v>405</v>
      </c>
      <c r="D240" s="4" t="s">
        <v>326</v>
      </c>
      <c r="E240" s="1" t="s">
        <v>841</v>
      </c>
      <c r="F240" s="1"/>
      <c r="G240" s="1"/>
      <c r="H240" s="1" t="s">
        <v>825</v>
      </c>
      <c r="I240" s="1" t="s">
        <v>826</v>
      </c>
      <c r="J240" s="9" t="s">
        <v>878</v>
      </c>
      <c r="K240" s="9" t="s">
        <v>879</v>
      </c>
      <c r="L240" s="10">
        <v>464539.11</v>
      </c>
      <c r="M240" s="10">
        <v>5069650.16</v>
      </c>
      <c r="N240" s="15" t="s">
        <v>831</v>
      </c>
      <c r="O240" s="15" t="s">
        <v>831</v>
      </c>
      <c r="P240" s="4">
        <v>239.83333300000001</v>
      </c>
      <c r="Q240" s="4" t="s">
        <v>342</v>
      </c>
      <c r="R240" s="3">
        <v>518.5</v>
      </c>
      <c r="S240" s="4"/>
      <c r="T240" s="4">
        <v>6.3324999999999996</v>
      </c>
      <c r="U240" s="4">
        <v>7.5666669999999998</v>
      </c>
      <c r="V240" s="4">
        <v>146.16666699999999</v>
      </c>
      <c r="W240" s="4"/>
      <c r="X240" s="4">
        <v>14.25</v>
      </c>
      <c r="Y240" s="4">
        <v>278.83333299999998</v>
      </c>
      <c r="Z240" s="4">
        <f>0.5*0.005</f>
        <v>2.5000000000000001E-3</v>
      </c>
      <c r="AA240" s="3">
        <f t="shared" si="71"/>
        <v>3.2142500000000001E-3</v>
      </c>
      <c r="AB240" s="4">
        <v>4.8666669999999996</v>
      </c>
      <c r="AC240" s="4">
        <v>4.8666669999999996</v>
      </c>
      <c r="AD240" s="3">
        <f t="shared" si="72"/>
        <v>21.552521476199999</v>
      </c>
      <c r="AE240" s="4">
        <f t="shared" si="83"/>
        <v>0.01</v>
      </c>
      <c r="AF240" s="3">
        <f t="shared" si="69"/>
        <v>3.2856999999999997E-2</v>
      </c>
      <c r="AG240" s="4">
        <v>0.84166700000000005</v>
      </c>
      <c r="AH240" s="3">
        <v>5.0210000000000003E-3</v>
      </c>
      <c r="AI240" s="4"/>
      <c r="AJ240" s="4">
        <v>5.7083329999999997</v>
      </c>
      <c r="AK240" s="3">
        <v>1.3917000000000001E-2</v>
      </c>
      <c r="AL240" s="4" t="s">
        <v>343</v>
      </c>
      <c r="AM240" s="4"/>
      <c r="AN240" s="4" t="s">
        <v>155</v>
      </c>
      <c r="AO240" s="4">
        <v>0.106667</v>
      </c>
      <c r="AP240" s="4">
        <v>286.33333299999998</v>
      </c>
      <c r="AQ240" s="4">
        <v>83.556667000000004</v>
      </c>
      <c r="AR240" s="4">
        <v>1.73</v>
      </c>
      <c r="AS240" s="3">
        <v>7.6</v>
      </c>
      <c r="AT240" s="4">
        <v>16.966667000000001</v>
      </c>
      <c r="AU240" s="4">
        <v>6.1390000000000002</v>
      </c>
      <c r="AV240" s="4"/>
      <c r="AW240" s="3">
        <v>20.833333</v>
      </c>
      <c r="AX240" s="4"/>
      <c r="AY240" s="4"/>
      <c r="AZ240" s="4"/>
      <c r="BA240" s="3">
        <v>0.17866699999999999</v>
      </c>
      <c r="BB240" s="4"/>
      <c r="BC240" s="4">
        <v>0.53133300000000006</v>
      </c>
      <c r="BD240" s="4"/>
      <c r="BE240" s="4"/>
      <c r="BF240" s="4"/>
      <c r="BG240" s="4"/>
      <c r="BH240" s="4"/>
      <c r="BI240" s="4"/>
      <c r="BJ240" s="4">
        <v>5.1390000000000002</v>
      </c>
      <c r="BK240" s="4" t="s">
        <v>410</v>
      </c>
      <c r="BL240" s="3">
        <v>1.0833000000000001E-2</v>
      </c>
      <c r="BM240" s="4"/>
      <c r="BN240" s="4">
        <v>0.286833</v>
      </c>
      <c r="BO240" s="4" t="s">
        <v>322</v>
      </c>
      <c r="BP240" s="4">
        <v>44.877000000000002</v>
      </c>
      <c r="BQ240" s="12">
        <v>2584</v>
      </c>
      <c r="BR240" s="4">
        <v>0.26550000000000001</v>
      </c>
      <c r="BS240" s="4"/>
      <c r="BT240" s="3">
        <v>8.0333000000000002E-2</v>
      </c>
      <c r="BU240" s="4"/>
      <c r="BV240" s="4"/>
      <c r="BW240" s="4"/>
      <c r="BX240" s="4"/>
      <c r="BY240" s="4"/>
      <c r="BZ240" s="4">
        <v>5.0833329999999997</v>
      </c>
      <c r="CA240" s="4"/>
      <c r="CB240" s="3">
        <f t="shared" si="84"/>
        <v>0.01</v>
      </c>
      <c r="CC240" s="4"/>
      <c r="CD240" s="12">
        <v>10320</v>
      </c>
      <c r="CE240" s="12">
        <v>5765</v>
      </c>
      <c r="CF240" s="4">
        <v>203.5</v>
      </c>
      <c r="CG240" s="4">
        <v>71</v>
      </c>
      <c r="CH240" s="4"/>
      <c r="CI240" s="4">
        <v>21.5</v>
      </c>
      <c r="CJ240" s="4"/>
      <c r="CK240" s="12">
        <v>23910</v>
      </c>
      <c r="CL240" s="11">
        <v>6739.1666670000004</v>
      </c>
      <c r="CM240" s="4" t="s">
        <v>175</v>
      </c>
      <c r="CN240" s="4" t="s">
        <v>317</v>
      </c>
      <c r="CO240" s="4"/>
      <c r="CP240" s="4"/>
      <c r="CQ240" s="4"/>
      <c r="CR240" s="4"/>
      <c r="CS240" s="4"/>
      <c r="CT240" s="4"/>
      <c r="CU240" s="4"/>
      <c r="CV240" s="4"/>
      <c r="CW240" s="3" t="s">
        <v>180</v>
      </c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 t="s">
        <v>344</v>
      </c>
      <c r="DL240" s="4"/>
      <c r="DM240" s="4"/>
      <c r="DN240" s="4"/>
      <c r="DO240" s="4"/>
      <c r="DP240" s="4"/>
      <c r="DQ240" s="4"/>
      <c r="DR240" s="4"/>
      <c r="DS240" s="4" t="s">
        <v>315</v>
      </c>
      <c r="DT240" s="4"/>
      <c r="DU240" s="3">
        <v>1.3300000000000001E-4</v>
      </c>
      <c r="DV240" s="3">
        <v>1.5899999999999999E-4</v>
      </c>
      <c r="DW240" s="4"/>
      <c r="DX240" s="4"/>
      <c r="DY240" s="4"/>
      <c r="DZ240" s="4"/>
      <c r="EA240" s="4"/>
      <c r="EB240" s="4"/>
      <c r="EC240" s="4"/>
      <c r="ED240" s="4"/>
      <c r="EE240" s="3">
        <v>5.8999999999999998E-5</v>
      </c>
      <c r="EF240" s="4"/>
      <c r="EG240" s="4"/>
      <c r="EH240" s="4"/>
      <c r="EI240" s="4"/>
      <c r="EJ240" s="4"/>
      <c r="EK240" s="4"/>
      <c r="EL240" s="4"/>
      <c r="EM240" s="4"/>
      <c r="EN240" s="3" t="s">
        <v>180</v>
      </c>
      <c r="EO240" s="4"/>
      <c r="EP240" s="4"/>
      <c r="EQ240" s="3" t="s">
        <v>180</v>
      </c>
      <c r="ER240" s="4" t="s">
        <v>315</v>
      </c>
      <c r="ES240" s="4" t="s">
        <v>170</v>
      </c>
      <c r="ET240" s="3">
        <f t="shared" si="73"/>
        <v>0</v>
      </c>
      <c r="EU240" s="4" t="s">
        <v>345</v>
      </c>
      <c r="EV240" s="4"/>
      <c r="EW240" s="4"/>
      <c r="EX240" s="4"/>
      <c r="EY240" s="4" t="s">
        <v>346</v>
      </c>
      <c r="EZ240" s="4"/>
      <c r="FA240" s="4"/>
      <c r="FB240" s="4"/>
      <c r="FC240" s="4"/>
      <c r="FD240" s="4"/>
      <c r="FE240" s="4"/>
      <c r="FF240" s="4"/>
      <c r="FG240" s="4"/>
      <c r="FH240" s="4"/>
      <c r="FI240" s="4">
        <v>0.98916700000000002</v>
      </c>
      <c r="FJ240" s="4">
        <v>5.6</v>
      </c>
      <c r="FK240" s="4">
        <v>54.768332999999998</v>
      </c>
    </row>
    <row r="241" spans="1:167" x14ac:dyDescent="0.25">
      <c r="A241" s="13">
        <v>52511</v>
      </c>
      <c r="B241" s="13" t="s">
        <v>411</v>
      </c>
      <c r="C241" s="4" t="s">
        <v>405</v>
      </c>
      <c r="D241" s="4" t="s">
        <v>326</v>
      </c>
      <c r="E241" s="1" t="s">
        <v>841</v>
      </c>
      <c r="F241" s="1"/>
      <c r="G241" s="1"/>
      <c r="H241" s="1" t="s">
        <v>825</v>
      </c>
      <c r="I241" s="1" t="s">
        <v>826</v>
      </c>
      <c r="J241" s="9" t="s">
        <v>878</v>
      </c>
      <c r="K241" s="9" t="s">
        <v>879</v>
      </c>
      <c r="L241" s="10">
        <v>464071.93</v>
      </c>
      <c r="M241" s="10">
        <v>5070400.8099999996</v>
      </c>
      <c r="N241" s="15" t="s">
        <v>831</v>
      </c>
      <c r="O241" s="15" t="s">
        <v>831</v>
      </c>
      <c r="P241" s="4">
        <v>361.66666700000002</v>
      </c>
      <c r="Q241" s="4" t="s">
        <v>342</v>
      </c>
      <c r="R241" s="3">
        <v>783.83333300000004</v>
      </c>
      <c r="S241" s="4"/>
      <c r="T241" s="4">
        <v>5.1050000000000004</v>
      </c>
      <c r="U241" s="4">
        <v>7.2750000000000004</v>
      </c>
      <c r="V241" s="4">
        <v>175.66666699999999</v>
      </c>
      <c r="W241" s="4"/>
      <c r="X241" s="4">
        <v>15.133333</v>
      </c>
      <c r="Y241" s="4">
        <v>419.33333299999998</v>
      </c>
      <c r="Z241" s="4">
        <v>5.6249999999999998E-3</v>
      </c>
      <c r="AA241" s="3">
        <f t="shared" si="71"/>
        <v>7.2320624999999998E-3</v>
      </c>
      <c r="AB241" s="4">
        <v>1.595</v>
      </c>
      <c r="AC241" s="4">
        <v>1.5916669999999999</v>
      </c>
      <c r="AD241" s="3">
        <f t="shared" si="72"/>
        <v>7.0488564762000001</v>
      </c>
      <c r="AE241" s="4">
        <f t="shared" si="83"/>
        <v>0.01</v>
      </c>
      <c r="AF241" s="3">
        <f t="shared" si="69"/>
        <v>3.2856999999999997E-2</v>
      </c>
      <c r="AG241" s="4">
        <v>0.69666700000000004</v>
      </c>
      <c r="AH241" s="3">
        <f>0.5*0.0045</f>
        <v>2.2499999999999998E-3</v>
      </c>
      <c r="AI241" s="4"/>
      <c r="AJ241" s="4">
        <v>2.2916669999999999</v>
      </c>
      <c r="AK241" s="3" t="s">
        <v>358</v>
      </c>
      <c r="AL241" s="4">
        <v>9.3716670000000004</v>
      </c>
      <c r="AM241" s="4"/>
      <c r="AN241" s="4" t="s">
        <v>155</v>
      </c>
      <c r="AO241" s="4" t="s">
        <v>159</v>
      </c>
      <c r="AP241" s="4">
        <v>462.16666700000002</v>
      </c>
      <c r="AQ241" s="4">
        <v>134.37</v>
      </c>
      <c r="AR241" s="4">
        <v>7.0065</v>
      </c>
      <c r="AS241" s="3">
        <v>7.7833329999999998</v>
      </c>
      <c r="AT241" s="4">
        <v>24.066666999999999</v>
      </c>
      <c r="AU241" s="4">
        <v>9.7891670000000008</v>
      </c>
      <c r="AV241" s="4"/>
      <c r="AW241" s="3">
        <v>45.166666999999997</v>
      </c>
      <c r="AX241" s="4"/>
      <c r="AY241" s="4"/>
      <c r="AZ241" s="4"/>
      <c r="BA241" s="3">
        <v>0.29633300000000001</v>
      </c>
      <c r="BB241" s="4"/>
      <c r="BC241" s="4">
        <v>2.918167</v>
      </c>
      <c r="BD241" s="4"/>
      <c r="BE241" s="4"/>
      <c r="BF241" s="4"/>
      <c r="BG241" s="4"/>
      <c r="BH241" s="4"/>
      <c r="BI241" s="4"/>
      <c r="BJ241" s="4">
        <v>8.0921669999999999</v>
      </c>
      <c r="BK241" s="4">
        <v>25.666667</v>
      </c>
      <c r="BL241" s="3">
        <v>1.2917E-2</v>
      </c>
      <c r="BM241" s="4"/>
      <c r="BN241" s="4">
        <v>0.35699999999999998</v>
      </c>
      <c r="BO241" s="4" t="s">
        <v>322</v>
      </c>
      <c r="BP241" s="4">
        <v>26.376000000000001</v>
      </c>
      <c r="BQ241" s="12">
        <v>2192</v>
      </c>
      <c r="BR241" s="4">
        <v>0.36491699999999999</v>
      </c>
      <c r="BS241" s="4"/>
      <c r="BT241" s="3">
        <v>0.19608300000000001</v>
      </c>
      <c r="BU241" s="4"/>
      <c r="BV241" s="4"/>
      <c r="BW241" s="4"/>
      <c r="BX241" s="4"/>
      <c r="BY241" s="4"/>
      <c r="BZ241" s="4" t="s">
        <v>215</v>
      </c>
      <c r="CA241" s="4"/>
      <c r="CB241" s="3">
        <f t="shared" si="84"/>
        <v>0.01</v>
      </c>
      <c r="CC241" s="4"/>
      <c r="CD241" s="12">
        <v>1345</v>
      </c>
      <c r="CE241" s="11">
        <v>5631.6666670000004</v>
      </c>
      <c r="CF241" s="4">
        <v>16</v>
      </c>
      <c r="CG241" s="4">
        <v>138.66666699999999</v>
      </c>
      <c r="CH241" s="4"/>
      <c r="CI241" s="4" t="s">
        <v>169</v>
      </c>
      <c r="CJ241" s="4"/>
      <c r="CK241" s="11">
        <v>1874.333333</v>
      </c>
      <c r="CL241" s="11">
        <v>7929.1666670000004</v>
      </c>
      <c r="CM241" s="4" t="s">
        <v>175</v>
      </c>
      <c r="CN241" s="4" t="s">
        <v>317</v>
      </c>
      <c r="CO241" s="4"/>
      <c r="CP241" s="4"/>
      <c r="CQ241" s="4"/>
      <c r="CR241" s="4"/>
      <c r="CS241" s="4"/>
      <c r="CT241" s="4"/>
      <c r="CU241" s="4"/>
      <c r="CV241" s="4"/>
      <c r="CW241" s="3" t="s">
        <v>180</v>
      </c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 t="s">
        <v>344</v>
      </c>
      <c r="DL241" s="4"/>
      <c r="DM241" s="4"/>
      <c r="DN241" s="4"/>
      <c r="DO241" s="4"/>
      <c r="DP241" s="4"/>
      <c r="DQ241" s="4"/>
      <c r="DR241" s="4"/>
      <c r="DS241" s="4" t="s">
        <v>315</v>
      </c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3" t="s">
        <v>180</v>
      </c>
      <c r="EO241" s="4"/>
      <c r="EP241" s="4"/>
      <c r="EQ241" s="3" t="s">
        <v>180</v>
      </c>
      <c r="ER241" s="4" t="s">
        <v>315</v>
      </c>
      <c r="ES241" s="4" t="s">
        <v>170</v>
      </c>
      <c r="ET241" s="3">
        <f t="shared" si="73"/>
        <v>0</v>
      </c>
      <c r="EU241" s="4" t="s">
        <v>345</v>
      </c>
      <c r="EV241" s="4"/>
      <c r="EW241" s="4"/>
      <c r="EX241" s="4"/>
      <c r="EY241" s="4" t="s">
        <v>346</v>
      </c>
      <c r="EZ241" s="4"/>
      <c r="FA241" s="4"/>
      <c r="FB241" s="4"/>
      <c r="FC241" s="4"/>
      <c r="FD241" s="4"/>
      <c r="FE241" s="4"/>
      <c r="FF241" s="4"/>
      <c r="FG241" s="4"/>
      <c r="FH241" s="4"/>
      <c r="FI241" s="4">
        <v>1.1200000000000001</v>
      </c>
      <c r="FJ241" s="4">
        <v>4.2233330000000002</v>
      </c>
      <c r="FK241" s="4">
        <v>42.063333</v>
      </c>
    </row>
    <row r="242" spans="1:167" x14ac:dyDescent="0.25">
      <c r="A242" s="13">
        <v>52513</v>
      </c>
      <c r="B242" s="13" t="s">
        <v>412</v>
      </c>
      <c r="C242" s="4" t="s">
        <v>405</v>
      </c>
      <c r="D242" s="4" t="s">
        <v>326</v>
      </c>
      <c r="E242" s="1" t="s">
        <v>841</v>
      </c>
      <c r="F242" s="1"/>
      <c r="G242" s="1"/>
      <c r="H242" s="1" t="s">
        <v>825</v>
      </c>
      <c r="I242" s="1" t="s">
        <v>826</v>
      </c>
      <c r="J242" s="9" t="s">
        <v>878</v>
      </c>
      <c r="K242" s="9" t="s">
        <v>879</v>
      </c>
      <c r="L242" s="10">
        <v>463693.55</v>
      </c>
      <c r="M242" s="10">
        <v>5069988.1399999997</v>
      </c>
      <c r="N242" s="15" t="s">
        <v>831</v>
      </c>
      <c r="O242" s="15"/>
      <c r="P242" s="4">
        <v>229.83333300000001</v>
      </c>
      <c r="Q242" s="4" t="s">
        <v>342</v>
      </c>
      <c r="R242" s="3">
        <v>441</v>
      </c>
      <c r="S242" s="4"/>
      <c r="T242" s="4">
        <v>39.833333000000003</v>
      </c>
      <c r="U242" s="4">
        <v>7.65</v>
      </c>
      <c r="V242" s="4">
        <v>171.66666699999999</v>
      </c>
      <c r="W242" s="4"/>
      <c r="X242" s="4">
        <v>16.100000000000001</v>
      </c>
      <c r="Y242" s="4">
        <v>261</v>
      </c>
      <c r="Z242" s="4">
        <f>0.5*0.005</f>
        <v>2.5000000000000001E-3</v>
      </c>
      <c r="AA242" s="3">
        <f t="shared" si="71"/>
        <v>3.2142500000000001E-3</v>
      </c>
      <c r="AB242" s="4">
        <v>0.93500000000000005</v>
      </c>
      <c r="AC242" s="4">
        <v>0.93333299999999997</v>
      </c>
      <c r="AD242" s="3">
        <f t="shared" si="72"/>
        <v>4.1333585238000001</v>
      </c>
      <c r="AE242" s="4">
        <f t="shared" si="83"/>
        <v>0.01</v>
      </c>
      <c r="AF242" s="3">
        <f t="shared" si="69"/>
        <v>3.2856999999999997E-2</v>
      </c>
      <c r="AG242" s="4">
        <v>1.115</v>
      </c>
      <c r="AH242" s="3">
        <v>7.0374999999999993E-2</v>
      </c>
      <c r="AI242" s="4"/>
      <c r="AJ242" s="4">
        <v>2.0499999999999998</v>
      </c>
      <c r="AK242" s="3">
        <v>0.22666700000000001</v>
      </c>
      <c r="AL242" s="4" t="s">
        <v>343</v>
      </c>
      <c r="AM242" s="4"/>
      <c r="AN242" s="4" t="s">
        <v>155</v>
      </c>
      <c r="AO242" s="4">
        <v>0.11</v>
      </c>
      <c r="AP242" s="4">
        <v>280.5</v>
      </c>
      <c r="AQ242" s="4">
        <v>68.924999999999997</v>
      </c>
      <c r="AR242" s="4">
        <v>1.7208330000000001</v>
      </c>
      <c r="AS242" s="3">
        <v>6.9166670000000003</v>
      </c>
      <c r="AT242" s="4">
        <v>14.396667000000001</v>
      </c>
      <c r="AU242" s="4">
        <v>5.4098329999999999</v>
      </c>
      <c r="AV242" s="4"/>
      <c r="AW242" s="3">
        <v>13.383333</v>
      </c>
      <c r="AX242" s="4"/>
      <c r="AY242" s="4"/>
      <c r="AZ242" s="4"/>
      <c r="BA242" s="3">
        <v>0.41766700000000001</v>
      </c>
      <c r="BB242" s="4"/>
      <c r="BC242" s="4">
        <v>2.5888330000000002</v>
      </c>
      <c r="BD242" s="4"/>
      <c r="BE242" s="4"/>
      <c r="BF242" s="4"/>
      <c r="BG242" s="4"/>
      <c r="BH242" s="4"/>
      <c r="BI242" s="4"/>
      <c r="BJ242" s="4">
        <v>4.548667</v>
      </c>
      <c r="BK242" s="4"/>
      <c r="BL242" s="3">
        <v>1.7833000000000002E-2</v>
      </c>
      <c r="BM242" s="4"/>
      <c r="BN242" s="4">
        <v>0.152333</v>
      </c>
      <c r="BO242" s="4"/>
      <c r="BP242" s="4">
        <v>6.9196669999999996</v>
      </c>
      <c r="BQ242" s="4"/>
      <c r="BR242" s="4">
        <v>0.21041699999999999</v>
      </c>
      <c r="BS242" s="4"/>
      <c r="BT242" s="3">
        <v>0.35183300000000001</v>
      </c>
      <c r="BU242" s="4"/>
      <c r="BV242" s="4"/>
      <c r="BW242" s="4"/>
      <c r="BX242" s="4"/>
      <c r="BY242" s="4"/>
      <c r="BZ242" s="4" t="s">
        <v>215</v>
      </c>
      <c r="CA242" s="4"/>
      <c r="CB242" s="3">
        <f t="shared" si="84"/>
        <v>0.01</v>
      </c>
      <c r="CC242" s="4"/>
      <c r="CD242" s="12">
        <v>7175</v>
      </c>
      <c r="CE242" s="11">
        <v>2696.666667</v>
      </c>
      <c r="CF242" s="4">
        <v>50.333333000000003</v>
      </c>
      <c r="CG242" s="4">
        <v>241.5</v>
      </c>
      <c r="CH242" s="4"/>
      <c r="CI242" s="4" t="s">
        <v>169</v>
      </c>
      <c r="CJ242" s="4"/>
      <c r="CK242" s="12">
        <v>16050</v>
      </c>
      <c r="CL242" s="12">
        <v>7580</v>
      </c>
      <c r="CM242" s="4" t="s">
        <v>175</v>
      </c>
      <c r="CN242" s="4" t="s">
        <v>317</v>
      </c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 t="s">
        <v>344</v>
      </c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 t="s">
        <v>315</v>
      </c>
      <c r="ES242" s="4" t="s">
        <v>170</v>
      </c>
      <c r="ET242" s="3">
        <f t="shared" si="73"/>
        <v>0</v>
      </c>
      <c r="EU242" s="4" t="s">
        <v>345</v>
      </c>
      <c r="EV242" s="4"/>
      <c r="EW242" s="4"/>
      <c r="EX242" s="4"/>
      <c r="EY242" s="4" t="s">
        <v>346</v>
      </c>
      <c r="EZ242" s="4"/>
      <c r="FA242" s="4"/>
      <c r="FB242" s="4"/>
      <c r="FC242" s="4"/>
      <c r="FD242" s="4"/>
      <c r="FE242" s="4"/>
      <c r="FF242" s="4"/>
      <c r="FG242" s="4"/>
      <c r="FH242" s="4"/>
      <c r="FI242" s="4">
        <v>1.576667</v>
      </c>
      <c r="FJ242" s="4">
        <v>5.9083329999999998</v>
      </c>
      <c r="FK242" s="4">
        <v>59.893332999999998</v>
      </c>
    </row>
    <row r="243" spans="1:167" x14ac:dyDescent="0.25">
      <c r="A243" s="13">
        <v>52516</v>
      </c>
      <c r="B243" s="13" t="s">
        <v>413</v>
      </c>
      <c r="C243" s="4" t="s">
        <v>405</v>
      </c>
      <c r="D243" s="4" t="s">
        <v>326</v>
      </c>
      <c r="E243" s="1" t="s">
        <v>841</v>
      </c>
      <c r="F243" s="1"/>
      <c r="G243" s="1"/>
      <c r="H243" s="1" t="s">
        <v>825</v>
      </c>
      <c r="I243" s="1" t="s">
        <v>826</v>
      </c>
      <c r="J243" s="9" t="s">
        <v>878</v>
      </c>
      <c r="K243" s="9" t="s">
        <v>879</v>
      </c>
      <c r="L243" s="10">
        <v>464259.15</v>
      </c>
      <c r="M243" s="10">
        <v>5069404.21</v>
      </c>
      <c r="N243" s="15" t="s">
        <v>831</v>
      </c>
      <c r="O243" s="15" t="s">
        <v>831</v>
      </c>
      <c r="P243" s="4">
        <v>200.41666699999999</v>
      </c>
      <c r="Q243" s="4" t="s">
        <v>342</v>
      </c>
      <c r="R243" s="3">
        <v>404.66666700000002</v>
      </c>
      <c r="S243" s="4"/>
      <c r="T243" s="4">
        <v>2.6266669999999999</v>
      </c>
      <c r="U243" s="4">
        <v>7.6583329999999998</v>
      </c>
      <c r="V243" s="4">
        <v>152.25</v>
      </c>
      <c r="W243" s="4"/>
      <c r="X243" s="4">
        <v>13.566667000000001</v>
      </c>
      <c r="Y243" s="4">
        <v>232.58333300000001</v>
      </c>
      <c r="Z243" s="4">
        <v>5.4169999999999999E-3</v>
      </c>
      <c r="AA243" s="3">
        <f t="shared" si="71"/>
        <v>6.9646369000000005E-3</v>
      </c>
      <c r="AB243" s="4">
        <v>1.1866669999999999</v>
      </c>
      <c r="AC243" s="4">
        <v>1.183333</v>
      </c>
      <c r="AD243" s="3">
        <f t="shared" si="72"/>
        <v>5.2405085238</v>
      </c>
      <c r="AE243" s="4">
        <f t="shared" si="83"/>
        <v>0.01</v>
      </c>
      <c r="AF243" s="3">
        <f t="shared" si="69"/>
        <v>3.2856999999999997E-2</v>
      </c>
      <c r="AG243" s="4">
        <v>0.53833299999999995</v>
      </c>
      <c r="AH243" s="3">
        <v>1.6396000000000001E-2</v>
      </c>
      <c r="AI243" s="4"/>
      <c r="AJ243" s="4">
        <v>1.7250000000000001</v>
      </c>
      <c r="AK243" s="3">
        <v>3.1667000000000001E-2</v>
      </c>
      <c r="AL243" s="4" t="s">
        <v>343</v>
      </c>
      <c r="AM243" s="4"/>
      <c r="AN243" s="4" t="s">
        <v>155</v>
      </c>
      <c r="AO243" s="4" t="s">
        <v>159</v>
      </c>
      <c r="AP243" s="4">
        <v>243.5</v>
      </c>
      <c r="AQ243" s="4">
        <v>62.158332999999999</v>
      </c>
      <c r="AR243" s="4">
        <v>1.2</v>
      </c>
      <c r="AS243" s="3">
        <v>8.6166669999999996</v>
      </c>
      <c r="AT243" s="4">
        <v>13.306666999999999</v>
      </c>
      <c r="AU243" s="4">
        <v>5.0253329999999998</v>
      </c>
      <c r="AV243" s="4"/>
      <c r="AW243" s="3">
        <v>15.166667</v>
      </c>
      <c r="AX243" s="4"/>
      <c r="AY243" s="4"/>
      <c r="AZ243" s="4"/>
      <c r="BA243" s="3">
        <v>0.25800000000000001</v>
      </c>
      <c r="BB243" s="4"/>
      <c r="BC243" s="4">
        <v>1.760667</v>
      </c>
      <c r="BD243" s="4"/>
      <c r="BE243" s="4"/>
      <c r="BF243" s="4"/>
      <c r="BG243" s="4"/>
      <c r="BH243" s="4"/>
      <c r="BI243" s="4"/>
      <c r="BJ243" s="4">
        <v>52.831667000000003</v>
      </c>
      <c r="BK243" s="4"/>
      <c r="BL243" s="3">
        <v>7.1669999999999998E-3</v>
      </c>
      <c r="BM243" s="4"/>
      <c r="BN243" s="4">
        <v>0.155667</v>
      </c>
      <c r="BO243" s="4"/>
      <c r="BP243" s="4">
        <v>3.3738329999999999</v>
      </c>
      <c r="BQ243" s="4"/>
      <c r="BR243" s="4">
        <v>0.440083</v>
      </c>
      <c r="BS243" s="4"/>
      <c r="BT243" s="3">
        <v>1.957333</v>
      </c>
      <c r="BU243" s="4"/>
      <c r="BV243" s="4"/>
      <c r="BW243" s="4"/>
      <c r="BX243" s="4"/>
      <c r="BY243" s="4"/>
      <c r="BZ243" s="4">
        <v>6.6666670000000003</v>
      </c>
      <c r="CA243" s="4"/>
      <c r="CB243" s="3">
        <v>4.2500000000000003E-2</v>
      </c>
      <c r="CC243" s="4"/>
      <c r="CD243" s="11">
        <v>7018.3333329999996</v>
      </c>
      <c r="CE243" s="12">
        <v>2300</v>
      </c>
      <c r="CF243" s="4">
        <v>62.666666999999997</v>
      </c>
      <c r="CG243" s="4">
        <v>69.666667000000004</v>
      </c>
      <c r="CH243" s="4"/>
      <c r="CI243" s="4">
        <v>17.166667</v>
      </c>
      <c r="CJ243" s="4"/>
      <c r="CK243" s="11">
        <v>16582.5</v>
      </c>
      <c r="CL243" s="11">
        <v>7843.3333329999996</v>
      </c>
      <c r="CM243" s="4" t="s">
        <v>175</v>
      </c>
      <c r="CN243" s="4" t="s">
        <v>317</v>
      </c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 t="s">
        <v>344</v>
      </c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 t="s">
        <v>315</v>
      </c>
      <c r="ES243" s="4" t="s">
        <v>170</v>
      </c>
      <c r="ET243" s="3">
        <f t="shared" si="73"/>
        <v>0</v>
      </c>
      <c r="EU243" s="4" t="s">
        <v>345</v>
      </c>
      <c r="EV243" s="4"/>
      <c r="EW243" s="4"/>
      <c r="EX243" s="4"/>
      <c r="EY243" s="4" t="s">
        <v>346</v>
      </c>
      <c r="EZ243" s="4"/>
      <c r="FA243" s="4"/>
      <c r="FB243" s="4"/>
      <c r="FC243" s="4"/>
      <c r="FD243" s="4"/>
      <c r="FE243" s="4"/>
      <c r="FF243" s="4"/>
      <c r="FG243" s="4"/>
      <c r="FH243" s="4"/>
      <c r="FI243" s="4">
        <v>0.88249999999999995</v>
      </c>
      <c r="FJ243" s="4">
        <v>5.8666669999999996</v>
      </c>
      <c r="FK243" s="4">
        <v>56.596666999999997</v>
      </c>
    </row>
    <row r="244" spans="1:167" x14ac:dyDescent="0.25">
      <c r="A244" s="13">
        <v>52517</v>
      </c>
      <c r="B244" s="13" t="s">
        <v>414</v>
      </c>
      <c r="C244" s="4" t="s">
        <v>405</v>
      </c>
      <c r="D244" s="4" t="s">
        <v>326</v>
      </c>
      <c r="E244" s="1" t="s">
        <v>841</v>
      </c>
      <c r="F244" s="1"/>
      <c r="G244" s="1"/>
      <c r="H244" s="1" t="s">
        <v>825</v>
      </c>
      <c r="I244" s="1" t="s">
        <v>826</v>
      </c>
      <c r="J244" s="9" t="s">
        <v>878</v>
      </c>
      <c r="K244" s="9" t="s">
        <v>879</v>
      </c>
      <c r="L244" s="10">
        <v>464259.15</v>
      </c>
      <c r="M244" s="10">
        <v>5069404.21</v>
      </c>
      <c r="N244" s="15" t="s">
        <v>831</v>
      </c>
      <c r="O244" s="15" t="s">
        <v>831</v>
      </c>
      <c r="P244" s="4">
        <v>187.33333300000001</v>
      </c>
      <c r="Q244" s="4" t="s">
        <v>342</v>
      </c>
      <c r="R244" s="3">
        <v>377</v>
      </c>
      <c r="S244" s="4"/>
      <c r="T244" s="4">
        <v>2.789167</v>
      </c>
      <c r="U244" s="4">
        <v>7.6749999999999998</v>
      </c>
      <c r="V244" s="4">
        <v>156.33333300000001</v>
      </c>
      <c r="W244" s="4"/>
      <c r="X244" s="4">
        <v>13.733333</v>
      </c>
      <c r="Y244" s="4">
        <v>219.33333300000001</v>
      </c>
      <c r="Z244" s="4">
        <v>1.0416999999999999E-2</v>
      </c>
      <c r="AA244" s="3">
        <f t="shared" si="71"/>
        <v>1.33931369E-2</v>
      </c>
      <c r="AB244" s="4">
        <v>1.125</v>
      </c>
      <c r="AC244" s="4">
        <v>1.1166670000000001</v>
      </c>
      <c r="AD244" s="3">
        <f t="shared" si="72"/>
        <v>4.9452714762000003</v>
      </c>
      <c r="AE244" s="4">
        <f t="shared" si="83"/>
        <v>0.01</v>
      </c>
      <c r="AF244" s="3">
        <f t="shared" si="69"/>
        <v>3.2856999999999997E-2</v>
      </c>
      <c r="AG244" s="4">
        <v>0.54166700000000001</v>
      </c>
      <c r="AH244" s="3">
        <v>1.6208E-2</v>
      </c>
      <c r="AI244" s="4"/>
      <c r="AJ244" s="4">
        <v>1.6666669999999999</v>
      </c>
      <c r="AK244" s="3">
        <v>3.2042000000000001E-2</v>
      </c>
      <c r="AL244" s="4" t="s">
        <v>343</v>
      </c>
      <c r="AM244" s="4"/>
      <c r="AN244" s="4" t="s">
        <v>155</v>
      </c>
      <c r="AO244" s="4">
        <v>0.123333</v>
      </c>
      <c r="AP244" s="4">
        <v>231.16666699999999</v>
      </c>
      <c r="AQ244" s="4">
        <v>57.223332999999997</v>
      </c>
      <c r="AR244" s="4">
        <v>1.6545000000000001</v>
      </c>
      <c r="AS244" s="3">
        <v>6.3666669999999996</v>
      </c>
      <c r="AT244" s="4">
        <v>12</v>
      </c>
      <c r="AU244" s="4">
        <v>5.5209999999999999</v>
      </c>
      <c r="AV244" s="4"/>
      <c r="AW244" s="3">
        <v>13.166667</v>
      </c>
      <c r="AX244" s="4"/>
      <c r="AY244" s="4"/>
      <c r="AZ244" s="4"/>
      <c r="BA244" s="3">
        <v>0.26116699999999998</v>
      </c>
      <c r="BB244" s="4"/>
      <c r="BC244" s="4">
        <v>2.0790000000000002</v>
      </c>
      <c r="BD244" s="4"/>
      <c r="BE244" s="4"/>
      <c r="BF244" s="4"/>
      <c r="BG244" s="4"/>
      <c r="BH244" s="4"/>
      <c r="BI244" s="4"/>
      <c r="BJ244" s="4">
        <v>38.975000000000001</v>
      </c>
      <c r="BK244" s="4"/>
      <c r="BL244" s="3">
        <v>6.4999999999999997E-3</v>
      </c>
      <c r="BM244" s="4"/>
      <c r="BN244" s="4">
        <v>0.16900000000000001</v>
      </c>
      <c r="BO244" s="4"/>
      <c r="BP244" s="4">
        <v>3.8315000000000001</v>
      </c>
      <c r="BQ244" s="4"/>
      <c r="BR244" s="4">
        <v>0.42625000000000002</v>
      </c>
      <c r="BS244" s="4"/>
      <c r="BT244" s="3">
        <v>1.021833</v>
      </c>
      <c r="BU244" s="4"/>
      <c r="BV244" s="4"/>
      <c r="BW244" s="4"/>
      <c r="BX244" s="4"/>
      <c r="BY244" s="4"/>
      <c r="BZ244" s="4" t="s">
        <v>215</v>
      </c>
      <c r="CA244" s="4"/>
      <c r="CB244" s="3">
        <f>0.5*0.02</f>
        <v>0.01</v>
      </c>
      <c r="CC244" s="4"/>
      <c r="CD244" s="12">
        <v>4330</v>
      </c>
      <c r="CE244" s="12">
        <v>2295</v>
      </c>
      <c r="CF244" s="4">
        <v>169.33333300000001</v>
      </c>
      <c r="CG244" s="4">
        <v>159.33333300000001</v>
      </c>
      <c r="CH244" s="4"/>
      <c r="CI244" s="4">
        <v>10.833333</v>
      </c>
      <c r="CJ244" s="4"/>
      <c r="CK244" s="11">
        <v>18533.333332999999</v>
      </c>
      <c r="CL244" s="11">
        <v>7993.3333329999996</v>
      </c>
      <c r="CM244" s="4" t="s">
        <v>175</v>
      </c>
      <c r="CN244" s="4" t="s">
        <v>317</v>
      </c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 t="s">
        <v>344</v>
      </c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 t="s">
        <v>315</v>
      </c>
      <c r="ES244" s="4" t="s">
        <v>170</v>
      </c>
      <c r="ET244" s="3">
        <f t="shared" si="73"/>
        <v>0</v>
      </c>
      <c r="EU244" s="4" t="s">
        <v>345</v>
      </c>
      <c r="EV244" s="4"/>
      <c r="EW244" s="4"/>
      <c r="EX244" s="4"/>
      <c r="EY244" s="4" t="s">
        <v>346</v>
      </c>
      <c r="EZ244" s="4"/>
      <c r="FA244" s="4"/>
      <c r="FB244" s="4"/>
      <c r="FC244" s="4"/>
      <c r="FD244" s="4"/>
      <c r="FE244" s="4"/>
      <c r="FF244" s="4"/>
      <c r="FG244" s="4"/>
      <c r="FH244" s="4"/>
      <c r="FI244" s="4">
        <v>1.2416670000000001</v>
      </c>
      <c r="FJ244" s="4">
        <v>6.4858330000000004</v>
      </c>
      <c r="FK244" s="4">
        <v>62.646667000000001</v>
      </c>
    </row>
    <row r="245" spans="1:167" x14ac:dyDescent="0.25">
      <c r="A245" s="13">
        <v>52518</v>
      </c>
      <c r="B245" s="13" t="s">
        <v>415</v>
      </c>
      <c r="C245" s="4" t="s">
        <v>405</v>
      </c>
      <c r="D245" s="4" t="s">
        <v>326</v>
      </c>
      <c r="E245" s="1" t="s">
        <v>841</v>
      </c>
      <c r="F245" s="1"/>
      <c r="G245" s="1"/>
      <c r="H245" s="1" t="s">
        <v>825</v>
      </c>
      <c r="I245" s="1" t="s">
        <v>826</v>
      </c>
      <c r="J245" s="9" t="s">
        <v>878</v>
      </c>
      <c r="K245" s="9" t="s">
        <v>879</v>
      </c>
      <c r="L245" s="10">
        <v>464580.11</v>
      </c>
      <c r="M245" s="10">
        <v>5069182.37</v>
      </c>
      <c r="N245" s="15" t="s">
        <v>831</v>
      </c>
      <c r="O245" s="15" t="s">
        <v>831</v>
      </c>
      <c r="P245" s="4">
        <v>201.08333300000001</v>
      </c>
      <c r="Q245" s="4" t="s">
        <v>342</v>
      </c>
      <c r="R245" s="3">
        <v>396.5</v>
      </c>
      <c r="S245" s="4"/>
      <c r="T245" s="4">
        <v>3.12</v>
      </c>
      <c r="U245" s="4">
        <v>7.75</v>
      </c>
      <c r="V245" s="4">
        <v>151.16666699999999</v>
      </c>
      <c r="W245" s="4"/>
      <c r="X245" s="4">
        <v>13.883333</v>
      </c>
      <c r="Y245" s="4">
        <v>224.66666699999999</v>
      </c>
      <c r="Z245" s="4">
        <v>0.123333</v>
      </c>
      <c r="AA245" s="3">
        <f t="shared" si="71"/>
        <v>0.15856923810000001</v>
      </c>
      <c r="AB245" s="4">
        <v>1.4491670000000001</v>
      </c>
      <c r="AC245" s="4">
        <v>1.325</v>
      </c>
      <c r="AD245" s="3">
        <f t="shared" si="72"/>
        <v>5.8678949999999999</v>
      </c>
      <c r="AE245" s="4">
        <f t="shared" si="83"/>
        <v>0.01</v>
      </c>
      <c r="AF245" s="3">
        <f t="shared" si="69"/>
        <v>3.2856999999999997E-2</v>
      </c>
      <c r="AG245" s="4">
        <v>0.79249999999999998</v>
      </c>
      <c r="AH245" s="3">
        <v>7.2499999999999995E-2</v>
      </c>
      <c r="AI245" s="4"/>
      <c r="AJ245" s="4">
        <v>2.2416670000000001</v>
      </c>
      <c r="AK245" s="3">
        <v>0.11666700000000001</v>
      </c>
      <c r="AL245" s="4">
        <v>0.28783300000000001</v>
      </c>
      <c r="AM245" s="4"/>
      <c r="AN245" s="4" t="s">
        <v>155</v>
      </c>
      <c r="AO245" s="4">
        <v>0.14666699999999999</v>
      </c>
      <c r="AP245" s="4">
        <v>245.83333300000001</v>
      </c>
      <c r="AQ245" s="4">
        <v>61.778333000000003</v>
      </c>
      <c r="AR245" s="4">
        <v>2.1623329999999998</v>
      </c>
      <c r="AS245" s="3">
        <v>7.65</v>
      </c>
      <c r="AT245" s="4">
        <v>11.443333000000001</v>
      </c>
      <c r="AU245" s="4">
        <v>6.5330000000000004</v>
      </c>
      <c r="AV245" s="4"/>
      <c r="AW245" s="3">
        <v>14.333333</v>
      </c>
      <c r="AX245" s="4"/>
      <c r="AY245" s="4"/>
      <c r="AZ245" s="4"/>
      <c r="BA245" s="3">
        <v>0.25533299999999998</v>
      </c>
      <c r="BB245" s="4"/>
      <c r="BC245" s="4">
        <v>1.1778329999999999</v>
      </c>
      <c r="BD245" s="4"/>
      <c r="BE245" s="4"/>
      <c r="BF245" s="4"/>
      <c r="BG245" s="4"/>
      <c r="BH245" s="4"/>
      <c r="BI245" s="4"/>
      <c r="BJ245" s="4">
        <v>30.376667000000001</v>
      </c>
      <c r="BK245" s="4"/>
      <c r="BL245" s="3">
        <f>0.5*0.005</f>
        <v>2.5000000000000001E-3</v>
      </c>
      <c r="BM245" s="4"/>
      <c r="BN245" s="4">
        <v>0.14699999999999999</v>
      </c>
      <c r="BO245" s="4"/>
      <c r="BP245" s="4">
        <v>8.1851669999999999</v>
      </c>
      <c r="BQ245" s="4"/>
      <c r="BR245" s="4">
        <v>0.254917</v>
      </c>
      <c r="BS245" s="4"/>
      <c r="BT245" s="3">
        <v>2.5459999999999998</v>
      </c>
      <c r="BU245" s="4"/>
      <c r="BV245" s="4"/>
      <c r="BW245" s="4"/>
      <c r="BX245" s="4"/>
      <c r="BY245" s="4"/>
      <c r="BZ245" s="4">
        <v>7</v>
      </c>
      <c r="CA245" s="4"/>
      <c r="CB245" s="3">
        <f>0.5*0.02</f>
        <v>0.01</v>
      </c>
      <c r="CC245" s="4"/>
      <c r="CD245" s="11">
        <v>52983.333333000002</v>
      </c>
      <c r="CE245" s="11">
        <v>6916.6666670000004</v>
      </c>
      <c r="CF245" s="12">
        <v>35077</v>
      </c>
      <c r="CG245" s="11">
        <v>30058.5</v>
      </c>
      <c r="CH245" s="4"/>
      <c r="CI245" s="4" t="s">
        <v>169</v>
      </c>
      <c r="CJ245" s="4"/>
      <c r="CK245" s="11">
        <v>469083.33333300002</v>
      </c>
      <c r="CL245" s="11">
        <v>6830.8333329999996</v>
      </c>
      <c r="CM245" s="4" t="s">
        <v>175</v>
      </c>
      <c r="CN245" s="4" t="s">
        <v>317</v>
      </c>
      <c r="CO245" s="4"/>
      <c r="CP245" s="4"/>
      <c r="CQ245" s="4"/>
      <c r="CR245" s="4"/>
      <c r="CS245" s="4"/>
      <c r="CT245" s="4"/>
      <c r="CU245" s="4"/>
      <c r="CV245" s="4"/>
      <c r="CW245" s="3" t="s">
        <v>180</v>
      </c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>
        <v>0.29166700000000001</v>
      </c>
      <c r="DL245" s="4"/>
      <c r="DM245" s="4"/>
      <c r="DN245" s="4"/>
      <c r="DO245" s="4"/>
      <c r="DP245" s="4"/>
      <c r="DQ245" s="4"/>
      <c r="DR245" s="4"/>
      <c r="DS245" s="4" t="s">
        <v>315</v>
      </c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3" t="s">
        <v>180</v>
      </c>
      <c r="EO245" s="4"/>
      <c r="EP245" s="4"/>
      <c r="EQ245" s="3" t="s">
        <v>180</v>
      </c>
      <c r="ER245" s="4" t="s">
        <v>315</v>
      </c>
      <c r="ES245" s="4" t="s">
        <v>170</v>
      </c>
      <c r="ET245" s="3">
        <f t="shared" si="73"/>
        <v>0</v>
      </c>
      <c r="EU245" s="4" t="s">
        <v>345</v>
      </c>
      <c r="EV245" s="4"/>
      <c r="EW245" s="4"/>
      <c r="EX245" s="4"/>
      <c r="EY245" s="4" t="s">
        <v>346</v>
      </c>
      <c r="EZ245" s="4"/>
      <c r="FA245" s="4"/>
      <c r="FB245" s="4"/>
      <c r="FC245" s="4"/>
      <c r="FD245" s="4"/>
      <c r="FE245" s="4"/>
      <c r="FF245" s="4"/>
      <c r="FG245" s="4"/>
      <c r="FH245" s="4"/>
      <c r="FI245" s="4">
        <v>0.82750000000000001</v>
      </c>
      <c r="FJ245" s="4">
        <v>6.5425000000000004</v>
      </c>
      <c r="FK245" s="4">
        <v>63.299166999999997</v>
      </c>
    </row>
    <row r="246" spans="1:167" x14ac:dyDescent="0.25">
      <c r="A246" s="13">
        <v>52519</v>
      </c>
      <c r="B246" s="13" t="s">
        <v>416</v>
      </c>
      <c r="C246" s="4" t="s">
        <v>405</v>
      </c>
      <c r="D246" s="4" t="s">
        <v>326</v>
      </c>
      <c r="E246" s="1" t="s">
        <v>841</v>
      </c>
      <c r="F246" s="1"/>
      <c r="G246" s="1"/>
      <c r="H246" s="1" t="s">
        <v>825</v>
      </c>
      <c r="I246" s="1" t="s">
        <v>826</v>
      </c>
      <c r="J246" s="9" t="s">
        <v>878</v>
      </c>
      <c r="K246" s="9" t="s">
        <v>879</v>
      </c>
      <c r="L246" s="10">
        <v>464580.11</v>
      </c>
      <c r="M246" s="10">
        <v>5069182.37</v>
      </c>
      <c r="N246" s="15" t="s">
        <v>831</v>
      </c>
      <c r="O246" s="15" t="s">
        <v>831</v>
      </c>
      <c r="P246" s="4">
        <v>181.5</v>
      </c>
      <c r="Q246" s="4" t="s">
        <v>342</v>
      </c>
      <c r="R246" s="3">
        <v>383.41666700000002</v>
      </c>
      <c r="S246" s="4"/>
      <c r="T246" s="4">
        <v>2.025833</v>
      </c>
      <c r="U246" s="4">
        <v>7.7750000000000004</v>
      </c>
      <c r="V246" s="4">
        <v>154</v>
      </c>
      <c r="W246" s="4"/>
      <c r="X246" s="4">
        <v>13.683332999999999</v>
      </c>
      <c r="Y246" s="4">
        <v>212.83333300000001</v>
      </c>
      <c r="Z246" s="4">
        <f>0.5*0.005</f>
        <v>2.5000000000000001E-3</v>
      </c>
      <c r="AA246" s="3">
        <f t="shared" si="71"/>
        <v>3.2142500000000001E-3</v>
      </c>
      <c r="AB246" s="4">
        <v>1.1775</v>
      </c>
      <c r="AC246" s="4">
        <v>1.175</v>
      </c>
      <c r="AD246" s="3">
        <f t="shared" si="72"/>
        <v>5.2036050000000005</v>
      </c>
      <c r="AE246" s="4">
        <f t="shared" si="83"/>
        <v>0.01</v>
      </c>
      <c r="AF246" s="3">
        <f t="shared" si="69"/>
        <v>3.2856999999999997E-2</v>
      </c>
      <c r="AG246" s="4">
        <v>0.44750000000000001</v>
      </c>
      <c r="AH246" s="3">
        <v>2.2688E-2</v>
      </c>
      <c r="AI246" s="4"/>
      <c r="AJ246" s="4">
        <v>1.625</v>
      </c>
      <c r="AK246" s="3">
        <v>3.4167000000000003E-2</v>
      </c>
      <c r="AL246" s="4" t="s">
        <v>343</v>
      </c>
      <c r="AM246" s="4"/>
      <c r="AN246" s="4" t="s">
        <v>155</v>
      </c>
      <c r="AO246" s="4">
        <v>0.125</v>
      </c>
      <c r="AP246" s="4">
        <v>223.83333300000001</v>
      </c>
      <c r="AQ246" s="4">
        <v>55.053333000000002</v>
      </c>
      <c r="AR246" s="4">
        <v>1.5143329999999999</v>
      </c>
      <c r="AS246" s="3">
        <v>6.55</v>
      </c>
      <c r="AT246" s="4">
        <v>11.946667</v>
      </c>
      <c r="AU246" s="4">
        <v>4.8713329999999999</v>
      </c>
      <c r="AV246" s="4"/>
      <c r="AW246" s="3">
        <v>11.833333</v>
      </c>
      <c r="AX246" s="4"/>
      <c r="AY246" s="4"/>
      <c r="AZ246" s="4"/>
      <c r="BA246" s="3">
        <v>0.276333</v>
      </c>
      <c r="BB246" s="4"/>
      <c r="BC246" s="4">
        <v>2.196167</v>
      </c>
      <c r="BD246" s="4"/>
      <c r="BE246" s="4"/>
      <c r="BF246" s="4"/>
      <c r="BG246" s="4"/>
      <c r="BH246" s="4"/>
      <c r="BI246" s="4"/>
      <c r="BJ246" s="4">
        <v>26.015499999999999</v>
      </c>
      <c r="BK246" s="4"/>
      <c r="BL246" s="3">
        <v>5.1669999999999997E-3</v>
      </c>
      <c r="BM246" s="4"/>
      <c r="BN246" s="4">
        <v>0.17699999999999999</v>
      </c>
      <c r="BO246" s="4"/>
      <c r="BP246" s="4">
        <v>3.5478329999999998</v>
      </c>
      <c r="BQ246" s="4"/>
      <c r="BR246" s="4">
        <v>0.23466699999999999</v>
      </c>
      <c r="BS246" s="4"/>
      <c r="BT246" s="3">
        <v>2.1964999999999999</v>
      </c>
      <c r="BU246" s="4"/>
      <c r="BV246" s="4"/>
      <c r="BW246" s="4"/>
      <c r="BX246" s="4"/>
      <c r="BY246" s="4"/>
      <c r="BZ246" s="4">
        <v>5.4166670000000003</v>
      </c>
      <c r="CA246" s="4"/>
      <c r="CB246" s="3">
        <f>0.5*0.02</f>
        <v>0.01</v>
      </c>
      <c r="CC246" s="4"/>
      <c r="CD246" s="11">
        <v>7716.6666670000004</v>
      </c>
      <c r="CE246" s="12">
        <v>4205</v>
      </c>
      <c r="CF246" s="4">
        <v>212.5</v>
      </c>
      <c r="CG246" s="4">
        <v>67.5</v>
      </c>
      <c r="CH246" s="4"/>
      <c r="CI246" s="4">
        <v>11.5</v>
      </c>
      <c r="CJ246" s="4"/>
      <c r="CK246" s="11">
        <v>7168.3333329999996</v>
      </c>
      <c r="CL246" s="11">
        <v>7034.1666670000004</v>
      </c>
      <c r="CM246" s="4" t="s">
        <v>175</v>
      </c>
      <c r="CN246" s="4" t="s">
        <v>317</v>
      </c>
      <c r="CO246" s="4"/>
      <c r="CP246" s="4"/>
      <c r="CQ246" s="4"/>
      <c r="CR246" s="4"/>
      <c r="CS246" s="4"/>
      <c r="CT246" s="4"/>
      <c r="CU246" s="4"/>
      <c r="CV246" s="4"/>
      <c r="CW246" s="3" t="s">
        <v>180</v>
      </c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 t="s">
        <v>344</v>
      </c>
      <c r="DL246" s="4"/>
      <c r="DM246" s="4"/>
      <c r="DN246" s="4"/>
      <c r="DO246" s="4"/>
      <c r="DP246" s="4"/>
      <c r="DQ246" s="4"/>
      <c r="DR246" s="4"/>
      <c r="DS246" s="4" t="s">
        <v>315</v>
      </c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3" t="s">
        <v>180</v>
      </c>
      <c r="EO246" s="4"/>
      <c r="EP246" s="4"/>
      <c r="EQ246" s="3" t="s">
        <v>180</v>
      </c>
      <c r="ER246" s="4" t="s">
        <v>315</v>
      </c>
      <c r="ES246" s="4" t="s">
        <v>170</v>
      </c>
      <c r="ET246" s="3">
        <f t="shared" si="73"/>
        <v>0</v>
      </c>
      <c r="EU246" s="4" t="s">
        <v>345</v>
      </c>
      <c r="EV246" s="4"/>
      <c r="EW246" s="4"/>
      <c r="EX246" s="4"/>
      <c r="EY246" s="4" t="s">
        <v>346</v>
      </c>
      <c r="EZ246" s="4"/>
      <c r="FA246" s="4"/>
      <c r="FB246" s="4"/>
      <c r="FC246" s="4"/>
      <c r="FD246" s="4"/>
      <c r="FE246" s="4"/>
      <c r="FF246" s="4"/>
      <c r="FG246" s="4"/>
      <c r="FH246" s="4"/>
      <c r="FI246" s="4">
        <v>0.80249999999999999</v>
      </c>
      <c r="FJ246" s="4">
        <v>6.8224999999999998</v>
      </c>
      <c r="FK246" s="4">
        <v>65.59</v>
      </c>
    </row>
    <row r="247" spans="1:167" x14ac:dyDescent="0.25">
      <c r="A247" s="13">
        <v>52520</v>
      </c>
      <c r="B247" s="13" t="s">
        <v>417</v>
      </c>
      <c r="C247" s="4" t="s">
        <v>405</v>
      </c>
      <c r="D247" s="4" t="s">
        <v>326</v>
      </c>
      <c r="E247" s="1" t="s">
        <v>841</v>
      </c>
      <c r="F247" s="1"/>
      <c r="G247" s="1"/>
      <c r="H247" s="1" t="s">
        <v>825</v>
      </c>
      <c r="I247" s="1" t="s">
        <v>826</v>
      </c>
      <c r="J247" s="9" t="s">
        <v>878</v>
      </c>
      <c r="K247" s="9" t="s">
        <v>879</v>
      </c>
      <c r="L247" s="10">
        <v>464875.36</v>
      </c>
      <c r="M247" s="10">
        <v>5069079.04</v>
      </c>
      <c r="N247" s="15" t="s">
        <v>831</v>
      </c>
      <c r="O247" s="15" t="s">
        <v>831</v>
      </c>
      <c r="P247" s="4">
        <v>193.33333300000001</v>
      </c>
      <c r="Q247" s="4" t="s">
        <v>342</v>
      </c>
      <c r="R247" s="3">
        <v>387.58333299999998</v>
      </c>
      <c r="S247" s="4"/>
      <c r="T247" s="4">
        <v>2.0633330000000001</v>
      </c>
      <c r="U247" s="4">
        <v>7.7166670000000002</v>
      </c>
      <c r="V247" s="4">
        <v>144.33333300000001</v>
      </c>
      <c r="W247" s="4"/>
      <c r="X247" s="4">
        <v>14.033333000000001</v>
      </c>
      <c r="Y247" s="4">
        <v>221.58333300000001</v>
      </c>
      <c r="Z247" s="4">
        <v>1.4375000000000001E-2</v>
      </c>
      <c r="AA247" s="3">
        <f t="shared" si="71"/>
        <v>1.84819375E-2</v>
      </c>
      <c r="AB247" s="4">
        <v>1.0475000000000001</v>
      </c>
      <c r="AC247" s="4">
        <v>1.0333330000000001</v>
      </c>
      <c r="AD247" s="3">
        <f t="shared" si="72"/>
        <v>4.5762185238000006</v>
      </c>
      <c r="AE247" s="4">
        <f t="shared" si="83"/>
        <v>0.01</v>
      </c>
      <c r="AF247" s="3">
        <f t="shared" si="69"/>
        <v>3.2856999999999997E-2</v>
      </c>
      <c r="AG247" s="4">
        <v>0.54416699999999996</v>
      </c>
      <c r="AH247" s="3">
        <v>1.8896E-2</v>
      </c>
      <c r="AI247" s="4"/>
      <c r="AJ247" s="4">
        <v>1.5916669999999999</v>
      </c>
      <c r="AK247" s="3">
        <v>0.03</v>
      </c>
      <c r="AL247" s="4" t="s">
        <v>343</v>
      </c>
      <c r="AM247" s="4"/>
      <c r="AN247" s="4" t="s">
        <v>155</v>
      </c>
      <c r="AO247" s="4">
        <v>0.121667</v>
      </c>
      <c r="AP247" s="4">
        <v>238.33333300000001</v>
      </c>
      <c r="AQ247" s="4">
        <v>59.916666999999997</v>
      </c>
      <c r="AR247" s="4">
        <v>1.573167</v>
      </c>
      <c r="AS247" s="3">
        <v>7.7</v>
      </c>
      <c r="AT247" s="4">
        <v>11.576667</v>
      </c>
      <c r="AU247" s="4">
        <v>5.5754999999999999</v>
      </c>
      <c r="AV247" s="4"/>
      <c r="AW247" s="3">
        <v>13.666667</v>
      </c>
      <c r="AX247" s="4"/>
      <c r="AY247" s="4"/>
      <c r="AZ247" s="4"/>
      <c r="BA247" s="3">
        <v>0.19383300000000001</v>
      </c>
      <c r="BB247" s="4"/>
      <c r="BC247" s="4">
        <v>3.9809999999999999</v>
      </c>
      <c r="BD247" s="4"/>
      <c r="BE247" s="4"/>
      <c r="BF247" s="4"/>
      <c r="BG247" s="4"/>
      <c r="BH247" s="4"/>
      <c r="BI247" s="4"/>
      <c r="BJ247" s="4">
        <v>18.615333</v>
      </c>
      <c r="BK247" s="4"/>
      <c r="BL247" s="3">
        <v>7.1669999999999998E-3</v>
      </c>
      <c r="BM247" s="4"/>
      <c r="BN247" s="4">
        <v>0.190333</v>
      </c>
      <c r="BO247" s="4"/>
      <c r="BP247" s="4">
        <v>3.4554999999999998</v>
      </c>
      <c r="BQ247" s="4"/>
      <c r="BR247" s="4">
        <v>0.30558299999999999</v>
      </c>
      <c r="BS247" s="4"/>
      <c r="BT247" s="3">
        <v>1.39</v>
      </c>
      <c r="BU247" s="4"/>
      <c r="BV247" s="4"/>
      <c r="BW247" s="4"/>
      <c r="BX247" s="4"/>
      <c r="BY247" s="4"/>
      <c r="BZ247" s="4">
        <v>7.9166670000000003</v>
      </c>
      <c r="CA247" s="4"/>
      <c r="CB247" s="3">
        <v>0.34649999999999997</v>
      </c>
      <c r="CC247" s="4"/>
      <c r="CD247" s="11">
        <v>9916.6666669999995</v>
      </c>
      <c r="CE247" s="11">
        <v>3561.666667</v>
      </c>
      <c r="CF247" s="4">
        <v>165.83333300000001</v>
      </c>
      <c r="CG247" s="4">
        <v>56.833333000000003</v>
      </c>
      <c r="CH247" s="4"/>
      <c r="CI247" s="4">
        <v>10.833333</v>
      </c>
      <c r="CJ247" s="4"/>
      <c r="CK247" s="11">
        <v>30129.166667000001</v>
      </c>
      <c r="CL247" s="11">
        <v>7224.1666670000004</v>
      </c>
      <c r="CM247" s="4" t="s">
        <v>175</v>
      </c>
      <c r="CN247" s="4" t="s">
        <v>317</v>
      </c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 t="s">
        <v>344</v>
      </c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 t="s">
        <v>315</v>
      </c>
      <c r="ES247" s="4" t="s">
        <v>170</v>
      </c>
      <c r="ET247" s="3">
        <f t="shared" si="73"/>
        <v>0</v>
      </c>
      <c r="EU247" s="4" t="s">
        <v>345</v>
      </c>
      <c r="EV247" s="4"/>
      <c r="EW247" s="4"/>
      <c r="EX247" s="4"/>
      <c r="EY247" s="4" t="s">
        <v>346</v>
      </c>
      <c r="EZ247" s="4"/>
      <c r="FA247" s="4"/>
      <c r="FB247" s="4"/>
      <c r="FC247" s="4"/>
      <c r="FD247" s="4"/>
      <c r="FE247" s="4"/>
      <c r="FF247" s="4"/>
      <c r="FG247" s="4"/>
      <c r="FH247" s="4"/>
      <c r="FI247" s="4">
        <v>1.264167</v>
      </c>
      <c r="FJ247" s="4">
        <v>6.8833330000000004</v>
      </c>
      <c r="FK247" s="4">
        <v>66.934167000000002</v>
      </c>
    </row>
    <row r="248" spans="1:167" x14ac:dyDescent="0.25">
      <c r="A248" s="13">
        <v>52521</v>
      </c>
      <c r="B248" s="13" t="s">
        <v>418</v>
      </c>
      <c r="C248" s="4" t="s">
        <v>405</v>
      </c>
      <c r="D248" s="4" t="s">
        <v>326</v>
      </c>
      <c r="E248" s="1" t="s">
        <v>841</v>
      </c>
      <c r="F248" s="1"/>
      <c r="G248" s="1"/>
      <c r="H248" s="1" t="s">
        <v>825</v>
      </c>
      <c r="I248" s="1" t="s">
        <v>826</v>
      </c>
      <c r="J248" s="9" t="s">
        <v>878</v>
      </c>
      <c r="K248" s="9" t="s">
        <v>879</v>
      </c>
      <c r="L248" s="10">
        <v>464875.36</v>
      </c>
      <c r="M248" s="10">
        <v>5069079.04</v>
      </c>
      <c r="N248" s="15" t="s">
        <v>831</v>
      </c>
      <c r="O248" s="15" t="s">
        <v>831</v>
      </c>
      <c r="P248" s="4">
        <v>181.41666699999999</v>
      </c>
      <c r="Q248" s="4" t="s">
        <v>342</v>
      </c>
      <c r="R248" s="3">
        <v>383.08333299999998</v>
      </c>
      <c r="S248" s="4"/>
      <c r="T248" s="4">
        <v>4.8624999999999998</v>
      </c>
      <c r="U248" s="4">
        <v>7.7166670000000002</v>
      </c>
      <c r="V248" s="4">
        <v>146.08333300000001</v>
      </c>
      <c r="W248" s="4"/>
      <c r="X248" s="4">
        <v>14.05</v>
      </c>
      <c r="Y248" s="4">
        <v>208.83333300000001</v>
      </c>
      <c r="Z248" s="4">
        <v>0.87187499999999996</v>
      </c>
      <c r="AA248" s="3">
        <f t="shared" si="71"/>
        <v>1.1209696874999999</v>
      </c>
      <c r="AB248" s="4">
        <v>2.2091669999999999</v>
      </c>
      <c r="AC248" s="4">
        <v>1.266667</v>
      </c>
      <c r="AD248" s="3">
        <f t="shared" si="72"/>
        <v>5.6095614762000006</v>
      </c>
      <c r="AE248" s="4">
        <v>7.4999999999999997E-2</v>
      </c>
      <c r="AF248" s="3">
        <f t="shared" si="69"/>
        <v>0.24642749999999997</v>
      </c>
      <c r="AG248" s="4">
        <v>0.99</v>
      </c>
      <c r="AH248" s="3">
        <v>0.17416699999999999</v>
      </c>
      <c r="AI248" s="4"/>
      <c r="AJ248" s="4">
        <v>3.1916669999999998</v>
      </c>
      <c r="AK248" s="3">
        <v>0.28999999999999998</v>
      </c>
      <c r="AL248" s="4">
        <v>1.028</v>
      </c>
      <c r="AM248" s="4"/>
      <c r="AN248" s="4" t="s">
        <v>155</v>
      </c>
      <c r="AO248" s="4">
        <v>0.113333</v>
      </c>
      <c r="AP248" s="4">
        <v>217</v>
      </c>
      <c r="AQ248" s="4">
        <v>54.615000000000002</v>
      </c>
      <c r="AR248" s="4">
        <v>1.65</v>
      </c>
      <c r="AS248" s="3">
        <v>6.4333330000000002</v>
      </c>
      <c r="AT248" s="4">
        <v>11.715</v>
      </c>
      <c r="AU248" s="4">
        <v>4.7341670000000002</v>
      </c>
      <c r="AV248" s="4"/>
      <c r="AW248" s="3">
        <v>11.966666999999999</v>
      </c>
      <c r="AX248" s="4"/>
      <c r="AY248" s="4"/>
      <c r="AZ248" s="4"/>
      <c r="BA248" s="3">
        <v>0.278667</v>
      </c>
      <c r="BB248" s="4"/>
      <c r="BC248" s="4">
        <v>3.4664999999999999</v>
      </c>
      <c r="BD248" s="4"/>
      <c r="BE248" s="4"/>
      <c r="BF248" s="4"/>
      <c r="BG248" s="4"/>
      <c r="BH248" s="4"/>
      <c r="BI248" s="4"/>
      <c r="BJ248" s="4">
        <v>176.51650000000001</v>
      </c>
      <c r="BK248" s="4"/>
      <c r="BL248" s="3">
        <v>6.0332999999999998E-2</v>
      </c>
      <c r="BM248" s="4"/>
      <c r="BN248" s="4">
        <v>0.13566700000000001</v>
      </c>
      <c r="BO248" s="4"/>
      <c r="BP248" s="4">
        <v>104.80283300000001</v>
      </c>
      <c r="BQ248" s="4"/>
      <c r="BR248" s="4">
        <v>2.0739999999999998</v>
      </c>
      <c r="BS248" s="4"/>
      <c r="BT248" s="3">
        <v>7.6624999999999996</v>
      </c>
      <c r="BU248" s="4"/>
      <c r="BV248" s="4"/>
      <c r="BW248" s="4"/>
      <c r="BX248" s="4"/>
      <c r="BY248" s="4"/>
      <c r="BZ248" s="4">
        <v>13.166667</v>
      </c>
      <c r="CA248" s="4"/>
      <c r="CB248" s="3">
        <v>0.14416699999999999</v>
      </c>
      <c r="CC248" s="4"/>
      <c r="CD248" s="12">
        <v>101250</v>
      </c>
      <c r="CE248" s="12">
        <v>31500</v>
      </c>
      <c r="CF248" s="12">
        <v>2065</v>
      </c>
      <c r="CG248" s="4">
        <v>84.666667000000004</v>
      </c>
      <c r="CH248" s="4"/>
      <c r="CI248" s="4">
        <v>13.333333</v>
      </c>
      <c r="CJ248" s="4"/>
      <c r="CK248" s="12">
        <v>188500</v>
      </c>
      <c r="CL248" s="11">
        <v>7309.1666670000004</v>
      </c>
      <c r="CM248" s="4" t="s">
        <v>175</v>
      </c>
      <c r="CN248" s="4" t="s">
        <v>317</v>
      </c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>
        <v>0.14749999999999999</v>
      </c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 t="s">
        <v>315</v>
      </c>
      <c r="ES248" s="4" t="s">
        <v>170</v>
      </c>
      <c r="ET248" s="3">
        <f t="shared" si="73"/>
        <v>0</v>
      </c>
      <c r="EU248" s="4" t="s">
        <v>345</v>
      </c>
      <c r="EV248" s="4"/>
      <c r="EW248" s="4"/>
      <c r="EX248" s="4"/>
      <c r="EY248" s="4" t="s">
        <v>346</v>
      </c>
      <c r="EZ248" s="4"/>
      <c r="FA248" s="4"/>
      <c r="FB248" s="4"/>
      <c r="FC248" s="4"/>
      <c r="FD248" s="4"/>
      <c r="FE248" s="4"/>
      <c r="FF248" s="4"/>
      <c r="FG248" s="4"/>
      <c r="FH248" s="4"/>
      <c r="FI248" s="4">
        <v>1.4908330000000001</v>
      </c>
      <c r="FJ248" s="4">
        <v>5.5333329999999998</v>
      </c>
      <c r="FK248" s="4">
        <v>54.030833000000001</v>
      </c>
    </row>
    <row r="249" spans="1:167" x14ac:dyDescent="0.25">
      <c r="A249" s="13">
        <v>52522</v>
      </c>
      <c r="B249" s="13" t="s">
        <v>419</v>
      </c>
      <c r="C249" s="4" t="s">
        <v>405</v>
      </c>
      <c r="D249" s="4" t="s">
        <v>326</v>
      </c>
      <c r="E249" s="1" t="s">
        <v>841</v>
      </c>
      <c r="F249" s="1"/>
      <c r="G249" s="1"/>
      <c r="H249" s="1" t="s">
        <v>825</v>
      </c>
      <c r="I249" s="1" t="s">
        <v>826</v>
      </c>
      <c r="J249" s="9" t="s">
        <v>878</v>
      </c>
      <c r="K249" s="9" t="s">
        <v>879</v>
      </c>
      <c r="L249" s="10">
        <v>465200.73</v>
      </c>
      <c r="M249" s="10">
        <v>5069474.3099999996</v>
      </c>
      <c r="N249" s="15" t="s">
        <v>831</v>
      </c>
      <c r="O249" s="15"/>
      <c r="P249" s="4">
        <v>194.33333300000001</v>
      </c>
      <c r="Q249" s="4" t="s">
        <v>342</v>
      </c>
      <c r="R249" s="3">
        <v>399.16666700000002</v>
      </c>
      <c r="S249" s="4"/>
      <c r="T249" s="4">
        <v>20.328333000000001</v>
      </c>
      <c r="U249" s="4">
        <v>7.6166669999999996</v>
      </c>
      <c r="V249" s="4">
        <v>156.16666699999999</v>
      </c>
      <c r="W249" s="4"/>
      <c r="X249" s="4">
        <v>14.3</v>
      </c>
      <c r="Y249" s="4">
        <v>227.83333300000001</v>
      </c>
      <c r="Z249" s="4">
        <v>0.01</v>
      </c>
      <c r="AA249" s="3">
        <f t="shared" si="71"/>
        <v>1.2857E-2</v>
      </c>
      <c r="AB249" s="4">
        <v>1.358333</v>
      </c>
      <c r="AC249" s="4">
        <v>1.35</v>
      </c>
      <c r="AD249" s="3">
        <f t="shared" si="72"/>
        <v>5.9786100000000006</v>
      </c>
      <c r="AE249" s="4">
        <f t="shared" ref="AE249:AE265" si="85">0.5*0.02</f>
        <v>0.01</v>
      </c>
      <c r="AF249" s="3">
        <f t="shared" si="69"/>
        <v>3.2856999999999997E-2</v>
      </c>
      <c r="AG249" s="4">
        <v>0.408333</v>
      </c>
      <c r="AH249" s="3">
        <v>1.9082999999999999E-2</v>
      </c>
      <c r="AI249" s="4"/>
      <c r="AJ249" s="4">
        <v>1.766667</v>
      </c>
      <c r="AK249" s="3">
        <v>7.7417E-2</v>
      </c>
      <c r="AL249" s="4">
        <v>0.255</v>
      </c>
      <c r="AM249" s="4"/>
      <c r="AN249" s="4"/>
      <c r="AO249" s="4">
        <v>0.11833299999999999</v>
      </c>
      <c r="AP249" s="4">
        <v>237.33333300000001</v>
      </c>
      <c r="AQ249" s="4">
        <v>61.948332999999998</v>
      </c>
      <c r="AR249" s="4">
        <v>1.7098329999999999</v>
      </c>
      <c r="AS249" s="3">
        <v>6.65</v>
      </c>
      <c r="AT249" s="4">
        <v>12.483333</v>
      </c>
      <c r="AU249" s="4">
        <v>6.3958329999999997</v>
      </c>
      <c r="AV249" s="4"/>
      <c r="AW249" s="3">
        <v>12.833333</v>
      </c>
      <c r="AX249" s="4"/>
      <c r="AY249" s="4"/>
      <c r="AZ249" s="4"/>
      <c r="BA249" s="3">
        <v>0.19583300000000001</v>
      </c>
      <c r="BB249" s="4"/>
      <c r="BC249" s="4">
        <v>0.65449999999999997</v>
      </c>
      <c r="BD249" s="4"/>
      <c r="BE249" s="4"/>
      <c r="BF249" s="4"/>
      <c r="BG249" s="4"/>
      <c r="BH249" s="4"/>
      <c r="BI249" s="4"/>
      <c r="BJ249" s="4">
        <v>3.8948330000000002</v>
      </c>
      <c r="BK249" s="4"/>
      <c r="BL249" s="3">
        <f>0.5*0.005</f>
        <v>2.5000000000000001E-3</v>
      </c>
      <c r="BM249" s="4"/>
      <c r="BN249" s="4">
        <v>0.124</v>
      </c>
      <c r="BO249" s="4"/>
      <c r="BP249" s="4">
        <v>0.70433299999999999</v>
      </c>
      <c r="BQ249" s="4"/>
      <c r="BR249" s="4">
        <v>0.17549999999999999</v>
      </c>
      <c r="BS249" s="4"/>
      <c r="BT249" s="3">
        <v>0.254083</v>
      </c>
      <c r="BU249" s="4"/>
      <c r="BV249" s="4"/>
      <c r="BW249" s="4"/>
      <c r="BX249" s="4"/>
      <c r="BY249" s="4"/>
      <c r="BZ249" s="4" t="s">
        <v>215</v>
      </c>
      <c r="CA249" s="4"/>
      <c r="CB249" s="3">
        <f>0.5*0.02</f>
        <v>0.01</v>
      </c>
      <c r="CC249" s="4"/>
      <c r="CD249" s="12">
        <v>22800</v>
      </c>
      <c r="CE249" s="11">
        <v>3883.333333</v>
      </c>
      <c r="CF249" s="11">
        <v>1538.333333</v>
      </c>
      <c r="CG249" s="12">
        <v>1374</v>
      </c>
      <c r="CH249" s="4"/>
      <c r="CI249" s="4">
        <v>54.166666999999997</v>
      </c>
      <c r="CJ249" s="4"/>
      <c r="CK249" s="11">
        <v>31616.666667000001</v>
      </c>
      <c r="CL249" s="12">
        <v>5815</v>
      </c>
      <c r="CM249" s="4" t="s">
        <v>175</v>
      </c>
      <c r="CN249" s="4" t="s">
        <v>317</v>
      </c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 t="s">
        <v>344</v>
      </c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>
        <v>4.3333000000000003E-2</v>
      </c>
      <c r="ES249" s="4" t="s">
        <v>170</v>
      </c>
      <c r="ET249" s="3">
        <f t="shared" si="73"/>
        <v>4.3333000000000003E-2</v>
      </c>
      <c r="EU249" s="4" t="s">
        <v>345</v>
      </c>
      <c r="EV249" s="4"/>
      <c r="EW249" s="4"/>
      <c r="EX249" s="4"/>
      <c r="EY249" s="4" t="s">
        <v>346</v>
      </c>
      <c r="EZ249" s="4"/>
      <c r="FA249" s="4"/>
      <c r="FB249" s="4"/>
      <c r="FC249" s="4"/>
      <c r="FD249" s="4"/>
      <c r="FE249" s="4"/>
      <c r="FF249" s="4"/>
      <c r="FG249" s="4"/>
      <c r="FH249" s="4"/>
      <c r="FI249" s="4">
        <v>1.095</v>
      </c>
      <c r="FJ249" s="4">
        <v>5.8049999999999997</v>
      </c>
      <c r="FK249" s="4">
        <v>56.736666999999997</v>
      </c>
    </row>
    <row r="250" spans="1:167" x14ac:dyDescent="0.25">
      <c r="A250" s="13">
        <v>52523</v>
      </c>
      <c r="B250" s="13" t="s">
        <v>420</v>
      </c>
      <c r="C250" s="4" t="s">
        <v>405</v>
      </c>
      <c r="D250" s="4" t="s">
        <v>326</v>
      </c>
      <c r="E250" s="1" t="s">
        <v>841</v>
      </c>
      <c r="F250" s="1"/>
      <c r="G250" s="1" t="s">
        <v>831</v>
      </c>
      <c r="H250" s="1" t="s">
        <v>825</v>
      </c>
      <c r="I250" s="1" t="s">
        <v>826</v>
      </c>
      <c r="J250" s="9" t="s">
        <v>878</v>
      </c>
      <c r="K250" s="9" t="s">
        <v>879</v>
      </c>
      <c r="L250" s="10">
        <v>463315.81</v>
      </c>
      <c r="M250" s="10">
        <v>5071809.5</v>
      </c>
      <c r="N250" s="15" t="s">
        <v>831</v>
      </c>
      <c r="O250" s="15"/>
      <c r="P250" s="4">
        <v>194.33333300000001</v>
      </c>
      <c r="Q250" s="4" t="s">
        <v>342</v>
      </c>
      <c r="R250" s="3">
        <v>420.83333299999998</v>
      </c>
      <c r="S250" s="4"/>
      <c r="T250" s="4">
        <v>1.661667</v>
      </c>
      <c r="U250" s="4">
        <v>7.6</v>
      </c>
      <c r="V250" s="4">
        <v>170.33333300000001</v>
      </c>
      <c r="W250" s="4"/>
      <c r="X250" s="4">
        <v>15.566667000000001</v>
      </c>
      <c r="Y250" s="4">
        <v>220.66666699999999</v>
      </c>
      <c r="Z250" s="4">
        <f t="shared" ref="Z250:Z255" si="86">0.5*0.005</f>
        <v>2.5000000000000001E-3</v>
      </c>
      <c r="AA250" s="3">
        <f t="shared" si="71"/>
        <v>3.2142500000000001E-3</v>
      </c>
      <c r="AB250" s="4">
        <v>1.4350000000000001</v>
      </c>
      <c r="AC250" s="4">
        <v>1.433333</v>
      </c>
      <c r="AD250" s="3">
        <f t="shared" si="72"/>
        <v>6.3476585238000007</v>
      </c>
      <c r="AE250" s="4">
        <f t="shared" si="85"/>
        <v>0.01</v>
      </c>
      <c r="AF250" s="3">
        <f t="shared" ref="AF250:AF313" si="87">AE250*3.2857</f>
        <v>3.2856999999999997E-2</v>
      </c>
      <c r="AG250" s="4">
        <v>0.38166699999999998</v>
      </c>
      <c r="AH250" s="3">
        <v>1.0208E-2</v>
      </c>
      <c r="AI250" s="4"/>
      <c r="AJ250" s="4">
        <v>1.816667</v>
      </c>
      <c r="AK250" s="3">
        <v>1.7250000000000001E-2</v>
      </c>
      <c r="AL250" s="4" t="s">
        <v>343</v>
      </c>
      <c r="AM250" s="4"/>
      <c r="AN250" s="4"/>
      <c r="AO250" s="4">
        <v>0.1</v>
      </c>
      <c r="AP250" s="4">
        <v>237.16666699999999</v>
      </c>
      <c r="AQ250" s="4">
        <v>60.281666999999999</v>
      </c>
      <c r="AR250" s="4">
        <v>1.6205000000000001</v>
      </c>
      <c r="AS250" s="3">
        <v>7.516667</v>
      </c>
      <c r="AT250" s="4">
        <v>13.083333</v>
      </c>
      <c r="AU250" s="4">
        <v>7.0156669999999997</v>
      </c>
      <c r="AV250" s="4"/>
      <c r="AW250" s="3">
        <v>14.166667</v>
      </c>
      <c r="AX250" s="4"/>
      <c r="AY250" s="4"/>
      <c r="AZ250" s="4"/>
      <c r="BA250" s="3">
        <v>0.17383299999999999</v>
      </c>
      <c r="BB250" s="4"/>
      <c r="BC250" s="4">
        <v>0.409333</v>
      </c>
      <c r="BD250" s="4"/>
      <c r="BE250" s="4"/>
      <c r="BF250" s="4"/>
      <c r="BG250" s="4"/>
      <c r="BH250" s="4"/>
      <c r="BI250" s="4"/>
      <c r="BJ250" s="4">
        <v>4.460833</v>
      </c>
      <c r="BK250" s="4"/>
      <c r="BL250" s="3">
        <f>0.5*0.005</f>
        <v>2.5000000000000001E-3</v>
      </c>
      <c r="BM250" s="4"/>
      <c r="BN250" s="4">
        <v>0.123667</v>
      </c>
      <c r="BO250" s="4"/>
      <c r="BP250" s="4">
        <v>2.6358329999999999</v>
      </c>
      <c r="BQ250" s="4"/>
      <c r="BR250" s="4">
        <v>0.119167</v>
      </c>
      <c r="BS250" s="4"/>
      <c r="BT250" s="3">
        <v>0.1835</v>
      </c>
      <c r="BU250" s="4"/>
      <c r="BV250" s="4"/>
      <c r="BW250" s="4"/>
      <c r="BX250" s="4"/>
      <c r="BY250" s="4"/>
      <c r="BZ250" s="4">
        <v>6.75</v>
      </c>
      <c r="CA250" s="4"/>
      <c r="CB250" s="3">
        <f>0.5*0.02</f>
        <v>0.01</v>
      </c>
      <c r="CC250" s="4"/>
      <c r="CD250" s="11">
        <v>6008.3333329999996</v>
      </c>
      <c r="CE250" s="11">
        <v>3638.333333</v>
      </c>
      <c r="CF250" s="4">
        <v>131.5</v>
      </c>
      <c r="CG250" s="4">
        <v>70.833332999999996</v>
      </c>
      <c r="CH250" s="4"/>
      <c r="CI250" s="4" t="s">
        <v>169</v>
      </c>
      <c r="CJ250" s="4"/>
      <c r="CK250" s="11">
        <v>24581.666667000001</v>
      </c>
      <c r="CL250" s="12">
        <v>8910</v>
      </c>
      <c r="CM250" s="4" t="s">
        <v>175</v>
      </c>
      <c r="CN250" s="4" t="s">
        <v>317</v>
      </c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 t="s">
        <v>344</v>
      </c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 t="s">
        <v>315</v>
      </c>
      <c r="ES250" s="4" t="s">
        <v>170</v>
      </c>
      <c r="ET250" s="3">
        <f t="shared" si="73"/>
        <v>0</v>
      </c>
      <c r="EU250" s="4" t="s">
        <v>345</v>
      </c>
      <c r="EV250" s="4"/>
      <c r="EW250" s="4"/>
      <c r="EX250" s="4"/>
      <c r="EY250" s="4">
        <v>0.129167</v>
      </c>
      <c r="EZ250" s="4"/>
      <c r="FA250" s="4"/>
      <c r="FB250" s="4"/>
      <c r="FC250" s="4"/>
      <c r="FD250" s="4"/>
      <c r="FE250" s="4"/>
      <c r="FF250" s="4"/>
      <c r="FG250" s="4"/>
      <c r="FH250" s="4"/>
      <c r="FI250" s="4">
        <v>1.55</v>
      </c>
      <c r="FJ250" s="4">
        <v>4.9583329999999997</v>
      </c>
      <c r="FK250" s="4">
        <v>50.1</v>
      </c>
    </row>
    <row r="251" spans="1:167" x14ac:dyDescent="0.25">
      <c r="A251" s="13">
        <v>52601</v>
      </c>
      <c r="B251" s="13" t="s">
        <v>421</v>
      </c>
      <c r="C251" s="4" t="s">
        <v>422</v>
      </c>
      <c r="D251" s="4" t="s">
        <v>326</v>
      </c>
      <c r="E251" s="1" t="s">
        <v>841</v>
      </c>
      <c r="F251" s="1"/>
      <c r="G251" s="1"/>
      <c r="H251" s="1" t="s">
        <v>825</v>
      </c>
      <c r="I251" s="1" t="s">
        <v>826</v>
      </c>
      <c r="J251" s="9" t="s">
        <v>878</v>
      </c>
      <c r="K251" s="9" t="s">
        <v>879</v>
      </c>
      <c r="L251" s="10">
        <v>462350.05</v>
      </c>
      <c r="M251" s="10">
        <v>5073341.22</v>
      </c>
      <c r="N251" s="15" t="s">
        <v>831</v>
      </c>
      <c r="O251" s="15"/>
      <c r="P251" s="4">
        <v>339.33333299999998</v>
      </c>
      <c r="Q251" s="4" t="s">
        <v>342</v>
      </c>
      <c r="R251" s="3">
        <v>881.16666699999996</v>
      </c>
      <c r="S251" s="4"/>
      <c r="T251" s="4">
        <v>5.2949999999999999</v>
      </c>
      <c r="U251" s="4">
        <v>7.3833330000000004</v>
      </c>
      <c r="V251" s="4">
        <v>171.83333300000001</v>
      </c>
      <c r="W251" s="4"/>
      <c r="X251" s="4">
        <v>15.766667</v>
      </c>
      <c r="Y251" s="4">
        <v>396.16666700000002</v>
      </c>
      <c r="Z251" s="4">
        <f t="shared" si="86"/>
        <v>2.5000000000000001E-3</v>
      </c>
      <c r="AA251" s="3">
        <f t="shared" si="71"/>
        <v>3.2142500000000001E-3</v>
      </c>
      <c r="AB251" s="4">
        <v>6.0666669999999998</v>
      </c>
      <c r="AC251" s="4">
        <v>6.0666669999999998</v>
      </c>
      <c r="AD251" s="3">
        <f t="shared" si="72"/>
        <v>26.866841476200001</v>
      </c>
      <c r="AE251" s="4">
        <f t="shared" si="85"/>
        <v>0.01</v>
      </c>
      <c r="AF251" s="3">
        <f t="shared" si="87"/>
        <v>3.2856999999999997E-2</v>
      </c>
      <c r="AG251" s="4">
        <v>0.81666700000000003</v>
      </c>
      <c r="AH251" s="3">
        <v>4.8329999999999996E-3</v>
      </c>
      <c r="AI251" s="4"/>
      <c r="AJ251" s="4">
        <v>6.8833330000000004</v>
      </c>
      <c r="AK251" s="3">
        <v>1.4833000000000001E-2</v>
      </c>
      <c r="AL251" s="4">
        <v>1.64</v>
      </c>
      <c r="AM251" s="4"/>
      <c r="AN251" s="4" t="s">
        <v>155</v>
      </c>
      <c r="AO251" s="4" t="s">
        <v>159</v>
      </c>
      <c r="AP251" s="4">
        <v>414.33333299999998</v>
      </c>
      <c r="AQ251" s="4">
        <v>120.083333</v>
      </c>
      <c r="AR251" s="4">
        <v>4.4260000000000002</v>
      </c>
      <c r="AS251" s="3">
        <v>34.833333000000003</v>
      </c>
      <c r="AT251" s="4">
        <v>23.068332999999999</v>
      </c>
      <c r="AU251" s="4">
        <v>43.18</v>
      </c>
      <c r="AV251" s="4"/>
      <c r="AW251" s="3">
        <v>40.666666999999997</v>
      </c>
      <c r="AX251" s="4"/>
      <c r="AY251" s="4"/>
      <c r="AZ251" s="4"/>
      <c r="BA251" s="3">
        <v>0.21249999999999999</v>
      </c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3">
        <v>6.4999999999999997E-3</v>
      </c>
      <c r="BM251" s="4"/>
      <c r="BN251" s="4"/>
      <c r="BO251" s="4"/>
      <c r="BP251" s="4"/>
      <c r="BQ251" s="4"/>
      <c r="BR251" s="4"/>
      <c r="BS251" s="4"/>
      <c r="BT251" s="3">
        <v>0.57058299999999995</v>
      </c>
      <c r="BU251" s="4"/>
      <c r="BV251" s="4"/>
      <c r="BW251" s="4"/>
      <c r="BX251" s="4"/>
      <c r="BY251" s="4"/>
      <c r="BZ251" s="4"/>
      <c r="CA251" s="4"/>
      <c r="CB251" s="3">
        <f>0.5*0.02</f>
        <v>0.01</v>
      </c>
      <c r="CC251" s="4"/>
      <c r="CD251" s="11">
        <v>1443.333333</v>
      </c>
      <c r="CE251" s="11">
        <v>1028.333333</v>
      </c>
      <c r="CF251" s="4">
        <v>34</v>
      </c>
      <c r="CG251" s="4" t="s">
        <v>169</v>
      </c>
      <c r="CH251" s="4"/>
      <c r="CI251" s="4" t="s">
        <v>169</v>
      </c>
      <c r="CJ251" s="4"/>
      <c r="CK251" s="4">
        <v>952</v>
      </c>
      <c r="CL251" s="12">
        <v>9740</v>
      </c>
      <c r="CM251" s="4">
        <v>0.119167</v>
      </c>
      <c r="CN251" s="4" t="s">
        <v>317</v>
      </c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 t="s">
        <v>344</v>
      </c>
      <c r="DL251" s="4"/>
      <c r="DM251" s="4"/>
      <c r="DN251" s="4"/>
      <c r="DO251" s="4"/>
      <c r="DP251" s="4"/>
      <c r="DQ251" s="4"/>
      <c r="DR251" s="4"/>
      <c r="DS251" s="4" t="s">
        <v>315</v>
      </c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>
        <v>1.5966670000000001</v>
      </c>
      <c r="ES251" s="4">
        <v>0.128333</v>
      </c>
      <c r="ET251" s="3">
        <f t="shared" si="73"/>
        <v>1.7250000000000001</v>
      </c>
      <c r="EU251" s="4">
        <v>0.45666699999999999</v>
      </c>
      <c r="EV251" s="4"/>
      <c r="EW251" s="4"/>
      <c r="EX251" s="4"/>
      <c r="EY251" s="4" t="s">
        <v>346</v>
      </c>
      <c r="EZ251" s="4"/>
      <c r="FA251" s="4"/>
      <c r="FB251" s="4"/>
      <c r="FC251" s="4"/>
      <c r="FD251" s="4"/>
      <c r="FE251" s="4"/>
      <c r="FF251" s="4"/>
      <c r="FG251" s="4"/>
      <c r="FH251" s="4"/>
      <c r="FI251" s="4">
        <v>0.64666699999999999</v>
      </c>
      <c r="FJ251" s="4">
        <v>6.69</v>
      </c>
      <c r="FK251" s="4">
        <v>67.534999999999997</v>
      </c>
    </row>
    <row r="252" spans="1:167" x14ac:dyDescent="0.25">
      <c r="A252" s="13">
        <v>52602</v>
      </c>
      <c r="B252" s="13" t="s">
        <v>423</v>
      </c>
      <c r="C252" s="4" t="s">
        <v>422</v>
      </c>
      <c r="D252" s="4" t="s">
        <v>326</v>
      </c>
      <c r="E252" s="1" t="s">
        <v>841</v>
      </c>
      <c r="F252" s="1"/>
      <c r="G252" s="1" t="s">
        <v>831</v>
      </c>
      <c r="H252" s="1" t="s">
        <v>825</v>
      </c>
      <c r="I252" s="1" t="s">
        <v>826</v>
      </c>
      <c r="J252" s="9" t="s">
        <v>878</v>
      </c>
      <c r="K252" s="9" t="s">
        <v>879</v>
      </c>
      <c r="L252" s="10">
        <v>461807.76</v>
      </c>
      <c r="M252" s="10">
        <v>5074016.5599999996</v>
      </c>
      <c r="N252" s="15" t="s">
        <v>831</v>
      </c>
      <c r="O252" s="15" t="s">
        <v>831</v>
      </c>
      <c r="P252" s="4">
        <v>360.91666700000002</v>
      </c>
      <c r="Q252" s="4" t="s">
        <v>342</v>
      </c>
      <c r="R252" s="3">
        <v>973.41666699999996</v>
      </c>
      <c r="S252" s="4"/>
      <c r="T252" s="4">
        <v>7.8891669999999996</v>
      </c>
      <c r="U252" s="4">
        <v>7.1583329999999998</v>
      </c>
      <c r="V252" s="4">
        <v>169.16666699999999</v>
      </c>
      <c r="W252" s="4"/>
      <c r="X252" s="4">
        <v>16.533332999999999</v>
      </c>
      <c r="Y252" s="4">
        <v>404.41666700000002</v>
      </c>
      <c r="Z252" s="4">
        <f t="shared" si="86"/>
        <v>2.5000000000000001E-3</v>
      </c>
      <c r="AA252" s="3">
        <f t="shared" si="71"/>
        <v>3.2142500000000001E-3</v>
      </c>
      <c r="AB252" s="4">
        <v>2.5274999999999999</v>
      </c>
      <c r="AC252" s="4">
        <v>2.5249999999999999</v>
      </c>
      <c r="AD252" s="3">
        <f t="shared" si="72"/>
        <v>11.182215000000001</v>
      </c>
      <c r="AE252" s="4">
        <f t="shared" si="85"/>
        <v>0.01</v>
      </c>
      <c r="AF252" s="3">
        <f t="shared" si="87"/>
        <v>3.2856999999999997E-2</v>
      </c>
      <c r="AG252" s="4">
        <v>0.82250000000000001</v>
      </c>
      <c r="AH252" s="3">
        <v>5.208E-3</v>
      </c>
      <c r="AI252" s="4"/>
      <c r="AJ252" s="4">
        <v>3.35</v>
      </c>
      <c r="AK252" s="3">
        <v>4.5374999999999999E-2</v>
      </c>
      <c r="AL252" s="4">
        <v>1.537833</v>
      </c>
      <c r="AM252" s="4"/>
      <c r="AN252" s="4" t="s">
        <v>155</v>
      </c>
      <c r="AO252" s="4" t="s">
        <v>159</v>
      </c>
      <c r="AP252" s="4">
        <v>437.16666700000002</v>
      </c>
      <c r="AQ252" s="4">
        <v>135.26666700000001</v>
      </c>
      <c r="AR252" s="4">
        <v>4.2208329999999998</v>
      </c>
      <c r="AS252" s="3">
        <v>48</v>
      </c>
      <c r="AT252" s="4">
        <v>25.966667000000001</v>
      </c>
      <c r="AU252" s="4">
        <v>48.086666999999998</v>
      </c>
      <c r="AV252" s="4"/>
      <c r="AW252" s="3">
        <v>57.666666999999997</v>
      </c>
      <c r="AX252" s="4"/>
      <c r="AY252" s="4"/>
      <c r="AZ252" s="4"/>
      <c r="BA252" s="3">
        <v>0.28983300000000001</v>
      </c>
      <c r="BB252" s="4"/>
      <c r="BC252" s="4">
        <v>8.1995000000000005</v>
      </c>
      <c r="BD252" s="4"/>
      <c r="BE252" s="4"/>
      <c r="BF252" s="4"/>
      <c r="BG252" s="4"/>
      <c r="BH252" s="4"/>
      <c r="BI252" s="4"/>
      <c r="BJ252" s="4">
        <v>9.6836669999999998</v>
      </c>
      <c r="BK252" s="4"/>
      <c r="BL252" s="3">
        <v>8.6669999999999994E-3</v>
      </c>
      <c r="BM252" s="4"/>
      <c r="BN252" s="4">
        <v>0.72266699999999995</v>
      </c>
      <c r="BO252" s="4"/>
      <c r="BP252" s="4">
        <v>5.8321670000000001</v>
      </c>
      <c r="BQ252" s="4"/>
      <c r="BR252" s="4">
        <v>0.36608299999999999</v>
      </c>
      <c r="BS252" s="4"/>
      <c r="BT252" s="3">
        <v>0.32166699999999998</v>
      </c>
      <c r="BU252" s="4"/>
      <c r="BV252" s="4"/>
      <c r="BW252" s="4"/>
      <c r="BX252" s="4"/>
      <c r="BY252" s="4"/>
      <c r="BZ252" s="4">
        <v>5.0833329999999997</v>
      </c>
      <c r="CA252" s="4"/>
      <c r="CB252" s="3">
        <f>0.5*0.02</f>
        <v>0.01</v>
      </c>
      <c r="CC252" s="4"/>
      <c r="CD252" s="11">
        <v>3828.333333</v>
      </c>
      <c r="CE252" s="12">
        <v>1445</v>
      </c>
      <c r="CF252" s="4">
        <v>190.5</v>
      </c>
      <c r="CG252" s="4">
        <v>32.5</v>
      </c>
      <c r="CH252" s="4"/>
      <c r="CI252" s="4" t="s">
        <v>169</v>
      </c>
      <c r="CJ252" s="4"/>
      <c r="CK252" s="11">
        <v>27223.333332999999</v>
      </c>
      <c r="CL252" s="11">
        <v>7577.5</v>
      </c>
      <c r="CM252" s="4">
        <v>8.8332999999999995E-2</v>
      </c>
      <c r="CN252" s="4" t="s">
        <v>317</v>
      </c>
      <c r="CO252" s="4"/>
      <c r="CP252" s="4"/>
      <c r="CQ252" s="4"/>
      <c r="CR252" s="4"/>
      <c r="CS252" s="4"/>
      <c r="CT252" s="4"/>
      <c r="CU252" s="4"/>
      <c r="CV252" s="4"/>
      <c r="CW252" s="3" t="s">
        <v>180</v>
      </c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>
        <v>0.45916699999999999</v>
      </c>
      <c r="DL252" s="4"/>
      <c r="DM252" s="4"/>
      <c r="DN252" s="4"/>
      <c r="DO252" s="4"/>
      <c r="DP252" s="4"/>
      <c r="DQ252" s="4"/>
      <c r="DR252" s="4"/>
      <c r="DS252" s="4" t="s">
        <v>315</v>
      </c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3" t="s">
        <v>180</v>
      </c>
      <c r="EO252" s="4"/>
      <c r="EP252" s="4"/>
      <c r="EQ252" s="3" t="s">
        <v>180</v>
      </c>
      <c r="ER252" s="4">
        <v>1.7925</v>
      </c>
      <c r="ES252" s="4">
        <v>0.40083299999999999</v>
      </c>
      <c r="ET252" s="3">
        <f t="shared" si="73"/>
        <v>2.193333</v>
      </c>
      <c r="EU252" s="4">
        <v>0.14249999999999999</v>
      </c>
      <c r="EV252" s="4"/>
      <c r="EW252" s="4"/>
      <c r="EX252" s="4"/>
      <c r="EY252" s="4" t="s">
        <v>346</v>
      </c>
      <c r="EZ252" s="4"/>
      <c r="FA252" s="4"/>
      <c r="FB252" s="4"/>
      <c r="FC252" s="4"/>
      <c r="FD252" s="4"/>
      <c r="FE252" s="4"/>
      <c r="FF252" s="4"/>
      <c r="FG252" s="4"/>
      <c r="FH252" s="4"/>
      <c r="FI252" s="4">
        <v>0.79583300000000001</v>
      </c>
      <c r="FJ252" s="4">
        <v>4.1883330000000001</v>
      </c>
      <c r="FK252" s="4">
        <v>43.024999999999999</v>
      </c>
    </row>
    <row r="253" spans="1:167" x14ac:dyDescent="0.25">
      <c r="A253" s="13">
        <v>52603</v>
      </c>
      <c r="B253" s="13" t="s">
        <v>424</v>
      </c>
      <c r="C253" s="4" t="s">
        <v>422</v>
      </c>
      <c r="D253" s="4" t="s">
        <v>326</v>
      </c>
      <c r="E253" s="1" t="s">
        <v>841</v>
      </c>
      <c r="F253" s="1"/>
      <c r="G253" s="1"/>
      <c r="H253" s="1" t="s">
        <v>825</v>
      </c>
      <c r="I253" s="1" t="s">
        <v>826</v>
      </c>
      <c r="J253" s="9" t="s">
        <v>878</v>
      </c>
      <c r="K253" s="9" t="s">
        <v>879</v>
      </c>
      <c r="L253" s="10">
        <v>463266.52</v>
      </c>
      <c r="M253" s="10">
        <v>5073096.3499999996</v>
      </c>
      <c r="N253" s="15" t="s">
        <v>831</v>
      </c>
      <c r="O253" s="15"/>
      <c r="P253" s="4">
        <v>298</v>
      </c>
      <c r="Q253" s="4" t="s">
        <v>342</v>
      </c>
      <c r="R253" s="3">
        <v>705.66666699999996</v>
      </c>
      <c r="S253" s="4"/>
      <c r="T253" s="4">
        <v>3.5383330000000002</v>
      </c>
      <c r="U253" s="4">
        <v>7.5333329999999998</v>
      </c>
      <c r="V253" s="4">
        <v>170</v>
      </c>
      <c r="W253" s="4"/>
      <c r="X253" s="4">
        <v>14.933332999999999</v>
      </c>
      <c r="Y253" s="4">
        <v>333.16666700000002</v>
      </c>
      <c r="Z253" s="4">
        <f t="shared" si="86"/>
        <v>2.5000000000000001E-3</v>
      </c>
      <c r="AA253" s="3">
        <f t="shared" si="71"/>
        <v>3.2142500000000001E-3</v>
      </c>
      <c r="AB253" s="4">
        <v>3.335</v>
      </c>
      <c r="AC253" s="4">
        <v>3.3333330000000001</v>
      </c>
      <c r="AD253" s="3">
        <f t="shared" si="72"/>
        <v>14.761998523800001</v>
      </c>
      <c r="AE253" s="4">
        <f t="shared" si="85"/>
        <v>0.01</v>
      </c>
      <c r="AF253" s="3">
        <f t="shared" si="87"/>
        <v>3.2856999999999997E-2</v>
      </c>
      <c r="AG253" s="4">
        <v>0.69833299999999998</v>
      </c>
      <c r="AH253" s="3">
        <f>0.5*0.0045</f>
        <v>2.2499999999999998E-3</v>
      </c>
      <c r="AI253" s="4"/>
      <c r="AJ253" s="4">
        <v>4.0333329999999998</v>
      </c>
      <c r="AK253" s="3">
        <v>1.0583E-2</v>
      </c>
      <c r="AL253" s="4" t="s">
        <v>343</v>
      </c>
      <c r="AM253" s="4"/>
      <c r="AN253" s="4" t="s">
        <v>155</v>
      </c>
      <c r="AO253" s="4" t="s">
        <v>159</v>
      </c>
      <c r="AP253" s="4">
        <v>364</v>
      </c>
      <c r="AQ253" s="4">
        <v>97.724999999999994</v>
      </c>
      <c r="AR253" s="4">
        <v>3.121667</v>
      </c>
      <c r="AS253" s="3">
        <v>21.333333</v>
      </c>
      <c r="AT253" s="4">
        <v>19.281666999999999</v>
      </c>
      <c r="AU253" s="4">
        <v>31.195</v>
      </c>
      <c r="AV253" s="4"/>
      <c r="AW253" s="3">
        <v>26.5</v>
      </c>
      <c r="AX253" s="4"/>
      <c r="AY253" s="4"/>
      <c r="AZ253" s="4"/>
      <c r="BA253" s="3">
        <v>0.14299999999999999</v>
      </c>
      <c r="BB253" s="4"/>
      <c r="BC253" s="4">
        <v>10.847167000000001</v>
      </c>
      <c r="BD253" s="4"/>
      <c r="BE253" s="4"/>
      <c r="BF253" s="4"/>
      <c r="BG253" s="4"/>
      <c r="BH253" s="4"/>
      <c r="BI253" s="4"/>
      <c r="BJ253" s="4">
        <v>10.977</v>
      </c>
      <c r="BK253" s="4"/>
      <c r="BL253" s="3">
        <f>0.5*0.005</f>
        <v>2.5000000000000001E-3</v>
      </c>
      <c r="BM253" s="4"/>
      <c r="BN253" s="4">
        <v>0.151</v>
      </c>
      <c r="BO253" s="4"/>
      <c r="BP253" s="4">
        <v>4.4820000000000002</v>
      </c>
      <c r="BQ253" s="4"/>
      <c r="BR253" s="4">
        <v>0.251417</v>
      </c>
      <c r="BS253" s="4"/>
      <c r="BT253" s="3">
        <v>0.55700000000000005</v>
      </c>
      <c r="BU253" s="4"/>
      <c r="BV253" s="4"/>
      <c r="BW253" s="4"/>
      <c r="BX253" s="4"/>
      <c r="BY253" s="4"/>
      <c r="BZ253" s="4" t="s">
        <v>215</v>
      </c>
      <c r="CA253" s="4"/>
      <c r="CB253" s="3">
        <v>2.3167E-2</v>
      </c>
      <c r="CC253" s="4"/>
      <c r="CD253" s="11">
        <v>1518.333333</v>
      </c>
      <c r="CE253" s="4">
        <v>713.33333300000004</v>
      </c>
      <c r="CF253" s="4">
        <v>14.666667</v>
      </c>
      <c r="CG253" s="4">
        <v>37.666666999999997</v>
      </c>
      <c r="CH253" s="4"/>
      <c r="CI253" s="4" t="s">
        <v>169</v>
      </c>
      <c r="CJ253" s="4"/>
      <c r="CK253" s="11">
        <v>11787.333333</v>
      </c>
      <c r="CL253" s="11">
        <v>8398.3333330000005</v>
      </c>
      <c r="CM253" s="4" t="s">
        <v>175</v>
      </c>
      <c r="CN253" s="4" t="s">
        <v>317</v>
      </c>
      <c r="CO253" s="4"/>
      <c r="CP253" s="4"/>
      <c r="CQ253" s="4"/>
      <c r="CR253" s="4"/>
      <c r="CS253" s="4"/>
      <c r="CT253" s="4"/>
      <c r="CU253" s="4"/>
      <c r="CV253" s="4"/>
      <c r="CW253" s="3" t="s">
        <v>180</v>
      </c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 t="s">
        <v>344</v>
      </c>
      <c r="DL253" s="4"/>
      <c r="DM253" s="4"/>
      <c r="DN253" s="4"/>
      <c r="DO253" s="4"/>
      <c r="DP253" s="4"/>
      <c r="DQ253" s="4"/>
      <c r="DR253" s="4"/>
      <c r="DS253" s="4" t="s">
        <v>315</v>
      </c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3" t="s">
        <v>180</v>
      </c>
      <c r="EO253" s="4"/>
      <c r="EP253" s="4"/>
      <c r="EQ253" s="3" t="s">
        <v>180</v>
      </c>
      <c r="ER253" s="4">
        <v>1.2933330000000001</v>
      </c>
      <c r="ES253" s="4">
        <v>4.3333000000000003E-2</v>
      </c>
      <c r="ET253" s="3">
        <f t="shared" si="73"/>
        <v>1.3366660000000001</v>
      </c>
      <c r="EU253" s="4" t="s">
        <v>345</v>
      </c>
      <c r="EV253" s="4"/>
      <c r="EW253" s="4"/>
      <c r="EX253" s="4"/>
      <c r="EY253" s="4" t="s">
        <v>346</v>
      </c>
      <c r="EZ253" s="4"/>
      <c r="FA253" s="4"/>
      <c r="FB253" s="4"/>
      <c r="FC253" s="4"/>
      <c r="FD253" s="4"/>
      <c r="FE253" s="4"/>
      <c r="FF253" s="4"/>
      <c r="FG253" s="4"/>
      <c r="FH253" s="4"/>
      <c r="FI253" s="4">
        <v>0.70166700000000004</v>
      </c>
      <c r="FJ253" s="4">
        <v>5.8283329999999998</v>
      </c>
      <c r="FK253" s="4">
        <v>57.806666999999997</v>
      </c>
    </row>
    <row r="254" spans="1:167" x14ac:dyDescent="0.25">
      <c r="A254" s="13">
        <v>52604</v>
      </c>
      <c r="B254" s="13" t="s">
        <v>425</v>
      </c>
      <c r="C254" s="4" t="s">
        <v>422</v>
      </c>
      <c r="D254" s="4" t="s">
        <v>326</v>
      </c>
      <c r="E254" s="1" t="s">
        <v>841</v>
      </c>
      <c r="F254" s="1"/>
      <c r="G254" s="1"/>
      <c r="H254" s="1" t="s">
        <v>825</v>
      </c>
      <c r="I254" s="1" t="s">
        <v>826</v>
      </c>
      <c r="J254" s="9" t="s">
        <v>878</v>
      </c>
      <c r="K254" s="9" t="s">
        <v>879</v>
      </c>
      <c r="L254" s="10">
        <v>464871</v>
      </c>
      <c r="M254" s="10">
        <v>5074115</v>
      </c>
      <c r="N254" s="15" t="s">
        <v>831</v>
      </c>
      <c r="O254" s="15" t="s">
        <v>831</v>
      </c>
      <c r="P254" s="4">
        <v>345.16666700000002</v>
      </c>
      <c r="Q254" s="4" t="s">
        <v>342</v>
      </c>
      <c r="R254" s="3">
        <v>927.66666699999996</v>
      </c>
      <c r="S254" s="4"/>
      <c r="T254" s="4">
        <v>3.0874999999999999</v>
      </c>
      <c r="U254" s="4">
        <v>7.25</v>
      </c>
      <c r="V254" s="4">
        <v>149.25</v>
      </c>
      <c r="W254" s="4"/>
      <c r="X254" s="4">
        <v>14.9</v>
      </c>
      <c r="Y254" s="4">
        <v>396.33333299999998</v>
      </c>
      <c r="Z254" s="4">
        <f t="shared" si="86"/>
        <v>2.5000000000000001E-3</v>
      </c>
      <c r="AA254" s="3">
        <f t="shared" si="71"/>
        <v>3.2142500000000001E-3</v>
      </c>
      <c r="AB254" s="4">
        <v>3.3833329999999999</v>
      </c>
      <c r="AC254" s="4">
        <v>3.3833329999999999</v>
      </c>
      <c r="AD254" s="3">
        <f t="shared" si="72"/>
        <v>14.983428523800001</v>
      </c>
      <c r="AE254" s="4">
        <f t="shared" si="85"/>
        <v>0.01</v>
      </c>
      <c r="AF254" s="3">
        <f t="shared" si="87"/>
        <v>3.2856999999999997E-2</v>
      </c>
      <c r="AG254" s="4">
        <v>0.71666700000000005</v>
      </c>
      <c r="AH254" s="3">
        <v>4.8329999999999996E-3</v>
      </c>
      <c r="AI254" s="4"/>
      <c r="AJ254" s="4">
        <v>4.0999999999999996</v>
      </c>
      <c r="AK254" s="3">
        <v>1.8166999999999999E-2</v>
      </c>
      <c r="AL254" s="4">
        <v>2.4816669999999998</v>
      </c>
      <c r="AM254" s="4"/>
      <c r="AN254" s="4" t="s">
        <v>155</v>
      </c>
      <c r="AO254" s="4" t="s">
        <v>159</v>
      </c>
      <c r="AP254" s="4">
        <v>425.83333299999998</v>
      </c>
      <c r="AQ254" s="4">
        <v>128.69999999999999</v>
      </c>
      <c r="AR254" s="4">
        <v>4.521833</v>
      </c>
      <c r="AS254" s="3">
        <v>61</v>
      </c>
      <c r="AT254" s="4">
        <v>25.9</v>
      </c>
      <c r="AU254" s="4">
        <v>33.423333</v>
      </c>
      <c r="AV254" s="4"/>
      <c r="AW254" s="3">
        <v>52.666666999999997</v>
      </c>
      <c r="AX254" s="4"/>
      <c r="AY254" s="4"/>
      <c r="AZ254" s="4"/>
      <c r="BA254" s="3">
        <v>0.35983300000000001</v>
      </c>
      <c r="BB254" s="4"/>
      <c r="BC254" s="4">
        <v>0.88283299999999998</v>
      </c>
      <c r="BD254" s="4"/>
      <c r="BE254" s="4"/>
      <c r="BF254" s="4"/>
      <c r="BG254" s="4"/>
      <c r="BH254" s="4"/>
      <c r="BI254" s="4"/>
      <c r="BJ254" s="4">
        <v>8.4083330000000007</v>
      </c>
      <c r="BK254" s="4"/>
      <c r="BL254" s="3">
        <v>2.7082999999999999E-2</v>
      </c>
      <c r="BM254" s="4"/>
      <c r="BN254" s="4">
        <v>0.13966700000000001</v>
      </c>
      <c r="BO254" s="4"/>
      <c r="BP254" s="4">
        <v>2.123167</v>
      </c>
      <c r="BQ254" s="4"/>
      <c r="BR254" s="4">
        <v>0.45041700000000001</v>
      </c>
      <c r="BS254" s="4"/>
      <c r="BT254" s="3">
        <v>0.42058299999999998</v>
      </c>
      <c r="BU254" s="4"/>
      <c r="BV254" s="4"/>
      <c r="BW254" s="4"/>
      <c r="BX254" s="4"/>
      <c r="BY254" s="4"/>
      <c r="BZ254" s="4">
        <v>9.75</v>
      </c>
      <c r="CA254" s="4"/>
      <c r="CB254" s="3">
        <v>2.1000000000000001E-2</v>
      </c>
      <c r="CC254" s="4"/>
      <c r="CD254" s="11">
        <v>2031.666667</v>
      </c>
      <c r="CE254" s="11">
        <v>1593.333333</v>
      </c>
      <c r="CF254" s="4">
        <v>125.5</v>
      </c>
      <c r="CG254" s="4">
        <v>217.66666699999999</v>
      </c>
      <c r="CH254" s="4"/>
      <c r="CI254" s="4" t="s">
        <v>169</v>
      </c>
      <c r="CJ254" s="4"/>
      <c r="CK254" s="11">
        <v>50328.333333000002</v>
      </c>
      <c r="CL254" s="11">
        <v>9490.8333330000005</v>
      </c>
      <c r="CM254" s="4">
        <v>0.27083299999999999</v>
      </c>
      <c r="CN254" s="4" t="s">
        <v>317</v>
      </c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>
        <v>0.81874999999999998</v>
      </c>
      <c r="DL254" s="4"/>
      <c r="DM254" s="4"/>
      <c r="DN254" s="4"/>
      <c r="DO254" s="4"/>
      <c r="DP254" s="4"/>
      <c r="DQ254" s="4"/>
      <c r="DR254" s="4"/>
      <c r="DS254" s="4" t="s">
        <v>315</v>
      </c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>
        <v>16.3475</v>
      </c>
      <c r="ES254" s="4">
        <v>0.848333</v>
      </c>
      <c r="ET254" s="2">
        <f t="shared" si="73"/>
        <v>17.195833</v>
      </c>
      <c r="EU254" s="4">
        <v>0.67166700000000001</v>
      </c>
      <c r="EV254" s="4"/>
      <c r="EW254" s="4"/>
      <c r="EX254" s="4"/>
      <c r="EY254" s="4">
        <v>0.60666699999999996</v>
      </c>
      <c r="EZ254" s="4"/>
      <c r="FA254" s="4"/>
      <c r="FB254" s="4"/>
      <c r="FC254" s="4"/>
      <c r="FD254" s="4"/>
      <c r="FE254" s="4"/>
      <c r="FF254" s="4"/>
      <c r="FG254" s="4"/>
      <c r="FH254" s="4"/>
      <c r="FI254" s="4">
        <v>0.67166700000000001</v>
      </c>
      <c r="FJ254" s="4">
        <v>5.25</v>
      </c>
      <c r="FK254" s="4">
        <v>52.076667</v>
      </c>
    </row>
    <row r="255" spans="1:167" x14ac:dyDescent="0.25">
      <c r="A255" s="13">
        <v>52606</v>
      </c>
      <c r="B255" s="13" t="s">
        <v>426</v>
      </c>
      <c r="C255" s="4" t="s">
        <v>422</v>
      </c>
      <c r="D255" s="4" t="s">
        <v>326</v>
      </c>
      <c r="E255" s="1" t="s">
        <v>841</v>
      </c>
      <c r="F255" s="1"/>
      <c r="G255" s="1"/>
      <c r="H255" s="1" t="s">
        <v>825</v>
      </c>
      <c r="I255" s="1" t="s">
        <v>826</v>
      </c>
      <c r="J255" s="9" t="s">
        <v>878</v>
      </c>
      <c r="K255" s="9" t="s">
        <v>879</v>
      </c>
      <c r="L255" s="10">
        <v>463762</v>
      </c>
      <c r="M255" s="10">
        <v>5073811</v>
      </c>
      <c r="N255" s="15" t="s">
        <v>831</v>
      </c>
      <c r="O255" s="15" t="s">
        <v>831</v>
      </c>
      <c r="P255" s="4">
        <v>336.33333299999998</v>
      </c>
      <c r="Q255" s="4" t="s">
        <v>342</v>
      </c>
      <c r="R255" s="3">
        <v>808.91666699999996</v>
      </c>
      <c r="S255" s="4"/>
      <c r="T255" s="4">
        <v>1.94</v>
      </c>
      <c r="U255" s="4">
        <v>7.2083329999999997</v>
      </c>
      <c r="V255" s="4">
        <v>173.91666699999999</v>
      </c>
      <c r="W255" s="4"/>
      <c r="X255" s="4">
        <v>15.783333000000001</v>
      </c>
      <c r="Y255" s="4">
        <v>385.16666700000002</v>
      </c>
      <c r="Z255" s="4">
        <f t="shared" si="86"/>
        <v>2.5000000000000001E-3</v>
      </c>
      <c r="AA255" s="3">
        <f t="shared" si="71"/>
        <v>3.2142500000000001E-3</v>
      </c>
      <c r="AB255" s="4">
        <v>4.3266669999999996</v>
      </c>
      <c r="AC255" s="4">
        <v>4.3250000000000002</v>
      </c>
      <c r="AD255" s="3">
        <f t="shared" si="72"/>
        <v>19.153695000000003</v>
      </c>
      <c r="AE255" s="4">
        <f t="shared" si="85"/>
        <v>0.01</v>
      </c>
      <c r="AF255" s="3">
        <f t="shared" si="87"/>
        <v>3.2856999999999997E-2</v>
      </c>
      <c r="AG255" s="4">
        <v>1.1233329999999999</v>
      </c>
      <c r="AH255" s="3">
        <v>2.6957999999999999E-2</v>
      </c>
      <c r="AI255" s="4"/>
      <c r="AJ255" s="4">
        <v>5.45</v>
      </c>
      <c r="AK255" s="3">
        <v>3.3625000000000002E-2</v>
      </c>
      <c r="AL255" s="4">
        <v>1.0836669999999999</v>
      </c>
      <c r="AM255" s="4"/>
      <c r="AN255" s="4" t="s">
        <v>155</v>
      </c>
      <c r="AO255" s="4" t="s">
        <v>159</v>
      </c>
      <c r="AP255" s="4">
        <v>419.83333299999998</v>
      </c>
      <c r="AQ255" s="4">
        <v>120.95</v>
      </c>
      <c r="AR255" s="4">
        <v>3.9428329999999998</v>
      </c>
      <c r="AS255" s="3">
        <v>34.833333000000003</v>
      </c>
      <c r="AT255" s="4">
        <v>22.75</v>
      </c>
      <c r="AU255" s="4">
        <v>40.704999999999998</v>
      </c>
      <c r="AV255" s="4"/>
      <c r="AW255" s="3">
        <v>41</v>
      </c>
      <c r="AX255" s="4"/>
      <c r="AY255" s="4"/>
      <c r="AZ255" s="4"/>
      <c r="BA255" s="3">
        <v>0.26833299999999999</v>
      </c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3">
        <v>5.9082999999999997E-2</v>
      </c>
      <c r="BM255" s="4"/>
      <c r="BN255" s="4"/>
      <c r="BO255" s="4"/>
      <c r="BP255" s="4"/>
      <c r="BQ255" s="4"/>
      <c r="BR255" s="4"/>
      <c r="BS255" s="4"/>
      <c r="BT255" s="3">
        <v>1.01</v>
      </c>
      <c r="BU255" s="4"/>
      <c r="BV255" s="4"/>
      <c r="BW255" s="4"/>
      <c r="BX255" s="4"/>
      <c r="BY255" s="4"/>
      <c r="BZ255" s="4"/>
      <c r="CA255" s="4"/>
      <c r="CB255" s="3">
        <v>2.4167000000000001E-2</v>
      </c>
      <c r="CC255" s="4"/>
      <c r="CD255" s="11">
        <v>4983.3333329999996</v>
      </c>
      <c r="CE255" s="11">
        <v>1548.333333</v>
      </c>
      <c r="CF255" s="4">
        <v>142.83333300000001</v>
      </c>
      <c r="CG255" s="4">
        <v>25.333333</v>
      </c>
      <c r="CH255" s="4"/>
      <c r="CI255" s="4" t="s">
        <v>169</v>
      </c>
      <c r="CJ255" s="4"/>
      <c r="CK255" s="12">
        <v>60800</v>
      </c>
      <c r="CL255" s="12">
        <v>8545</v>
      </c>
      <c r="CM255" s="4">
        <v>0.468333</v>
      </c>
      <c r="CN255" s="4" t="s">
        <v>317</v>
      </c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>
        <v>0.1075</v>
      </c>
      <c r="DL255" s="4"/>
      <c r="DM255" s="4"/>
      <c r="DN255" s="4"/>
      <c r="DO255" s="4"/>
      <c r="DP255" s="4"/>
      <c r="DQ255" s="4"/>
      <c r="DR255" s="4"/>
      <c r="DS255" s="4" t="s">
        <v>315</v>
      </c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>
        <v>2.3224999999999998</v>
      </c>
      <c r="ES255" s="4">
        <v>0.23166700000000001</v>
      </c>
      <c r="ET255" s="3">
        <f t="shared" si="73"/>
        <v>2.5541669999999996</v>
      </c>
      <c r="EU255" s="4">
        <v>9.9167000000000005E-2</v>
      </c>
      <c r="EV255" s="4"/>
      <c r="EW255" s="4"/>
      <c r="EX255" s="4"/>
      <c r="EY255" s="4" t="s">
        <v>346</v>
      </c>
      <c r="EZ255" s="4"/>
      <c r="FA255" s="4"/>
      <c r="FB255" s="4"/>
      <c r="FC255" s="4"/>
      <c r="FD255" s="4"/>
      <c r="FE255" s="4"/>
      <c r="FF255" s="4"/>
      <c r="FG255" s="4"/>
      <c r="FH255" s="4"/>
      <c r="FI255" s="4">
        <v>0.75</v>
      </c>
      <c r="FJ255" s="4">
        <v>5.9183329999999996</v>
      </c>
      <c r="FK255" s="4">
        <v>59.809167000000002</v>
      </c>
    </row>
    <row r="256" spans="1:167" x14ac:dyDescent="0.25">
      <c r="A256" s="13">
        <v>52607</v>
      </c>
      <c r="B256" s="13" t="s">
        <v>427</v>
      </c>
      <c r="C256" s="4" t="s">
        <v>422</v>
      </c>
      <c r="D256" s="4" t="s">
        <v>326</v>
      </c>
      <c r="E256" s="1" t="s">
        <v>841</v>
      </c>
      <c r="F256" s="1"/>
      <c r="G256" s="1"/>
      <c r="H256" s="1" t="s">
        <v>825</v>
      </c>
      <c r="I256" s="1" t="s">
        <v>826</v>
      </c>
      <c r="J256" s="9" t="s">
        <v>878</v>
      </c>
      <c r="K256" s="9" t="s">
        <v>879</v>
      </c>
      <c r="L256" s="10">
        <v>463941</v>
      </c>
      <c r="M256" s="10">
        <v>5074134</v>
      </c>
      <c r="N256" s="15" t="s">
        <v>831</v>
      </c>
      <c r="O256" s="15" t="s">
        <v>831</v>
      </c>
      <c r="P256" s="4">
        <v>358.08333299999998</v>
      </c>
      <c r="Q256" s="4" t="s">
        <v>342</v>
      </c>
      <c r="R256" s="3">
        <v>932.75</v>
      </c>
      <c r="S256" s="4"/>
      <c r="T256" s="4">
        <v>91.068332999999996</v>
      </c>
      <c r="U256" s="4">
        <v>7.1833330000000002</v>
      </c>
      <c r="V256" s="4">
        <v>158.66666699999999</v>
      </c>
      <c r="W256" s="4"/>
      <c r="X256" s="4">
        <v>15.5</v>
      </c>
      <c r="Y256" s="4">
        <v>407.83333299999998</v>
      </c>
      <c r="Z256" s="4">
        <v>3.3750000000000002E-2</v>
      </c>
      <c r="AA256" s="3">
        <f t="shared" si="71"/>
        <v>4.3392375000000004E-2</v>
      </c>
      <c r="AB256" s="4">
        <v>3.0833330000000001</v>
      </c>
      <c r="AC256" s="4">
        <v>3.05</v>
      </c>
      <c r="AD256" s="3">
        <f t="shared" si="72"/>
        <v>13.50723</v>
      </c>
      <c r="AE256" s="4">
        <f t="shared" si="85"/>
        <v>0.01</v>
      </c>
      <c r="AF256" s="3">
        <f t="shared" si="87"/>
        <v>3.2856999999999997E-2</v>
      </c>
      <c r="AG256" s="4">
        <v>0.91666700000000001</v>
      </c>
      <c r="AH256" s="3">
        <v>2.6124999999999999E-2</v>
      </c>
      <c r="AI256" s="4"/>
      <c r="AJ256" s="4">
        <v>4</v>
      </c>
      <c r="AK256" s="2">
        <v>0.52166699999999999</v>
      </c>
      <c r="AL256" s="4">
        <v>0.27</v>
      </c>
      <c r="AM256" s="4"/>
      <c r="AN256" s="4" t="s">
        <v>155</v>
      </c>
      <c r="AO256" s="4" t="s">
        <v>159</v>
      </c>
      <c r="AP256" s="4">
        <v>413.83333299999998</v>
      </c>
      <c r="AQ256" s="4">
        <v>128.9</v>
      </c>
      <c r="AR256" s="4">
        <v>3.6446670000000001</v>
      </c>
      <c r="AS256" s="3">
        <v>56.666666999999997</v>
      </c>
      <c r="AT256" s="4">
        <v>26.614999999999998</v>
      </c>
      <c r="AU256" s="4">
        <v>31.246666999999999</v>
      </c>
      <c r="AV256" s="4"/>
      <c r="AW256" s="3">
        <v>59.833333000000003</v>
      </c>
      <c r="AX256" s="4"/>
      <c r="AY256" s="4"/>
      <c r="AZ256" s="4"/>
      <c r="BA256" s="2">
        <v>21.002500000000001</v>
      </c>
      <c r="BB256" s="4"/>
      <c r="BC256" s="4">
        <v>3.2773330000000001</v>
      </c>
      <c r="BD256" s="4"/>
      <c r="BE256" s="4"/>
      <c r="BF256" s="4"/>
      <c r="BG256" s="4"/>
      <c r="BH256" s="4"/>
      <c r="BI256" s="4"/>
      <c r="BJ256" s="4">
        <v>9.3553329999999999</v>
      </c>
      <c r="BK256" s="4"/>
      <c r="BL256" s="3">
        <v>1.375E-2</v>
      </c>
      <c r="BM256" s="4"/>
      <c r="BN256" s="4">
        <v>1.2091670000000001</v>
      </c>
      <c r="BO256" s="4"/>
      <c r="BP256" s="4">
        <v>170.13499999999999</v>
      </c>
      <c r="BQ256" s="4"/>
      <c r="BR256" s="4">
        <v>0.20025000000000001</v>
      </c>
      <c r="BS256" s="4"/>
      <c r="BT256" s="3">
        <v>0.89775000000000005</v>
      </c>
      <c r="BU256" s="4"/>
      <c r="BV256" s="4"/>
      <c r="BW256" s="4"/>
      <c r="BX256" s="4"/>
      <c r="BY256" s="4"/>
      <c r="BZ256" s="4">
        <v>34.833333000000003</v>
      </c>
      <c r="CA256" s="4"/>
      <c r="CB256" s="3">
        <f>0.5*0.02</f>
        <v>0.01</v>
      </c>
      <c r="CC256" s="4"/>
      <c r="CD256" s="11">
        <v>2106.666667</v>
      </c>
      <c r="CE256" s="4">
        <v>916.66666699999996</v>
      </c>
      <c r="CF256" s="4">
        <v>39.833333000000003</v>
      </c>
      <c r="CG256" s="4">
        <v>153.33333300000001</v>
      </c>
      <c r="CH256" s="4"/>
      <c r="CI256" s="4" t="s">
        <v>169</v>
      </c>
      <c r="CJ256" s="4"/>
      <c r="CK256" s="11">
        <v>3058.333333</v>
      </c>
      <c r="CL256" s="11">
        <v>11156.666667</v>
      </c>
      <c r="CM256" s="4">
        <v>0.14666699999999999</v>
      </c>
      <c r="CN256" s="4" t="s">
        <v>317</v>
      </c>
      <c r="CO256" s="4"/>
      <c r="CP256" s="4"/>
      <c r="CQ256" s="4"/>
      <c r="CR256" s="4"/>
      <c r="CS256" s="4"/>
      <c r="CT256" s="4"/>
      <c r="CU256" s="4"/>
      <c r="CV256" s="4"/>
      <c r="CW256" s="3" t="s">
        <v>180</v>
      </c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>
        <v>0.126667</v>
      </c>
      <c r="DL256" s="4"/>
      <c r="DM256" s="4"/>
      <c r="DN256" s="4"/>
      <c r="DO256" s="4"/>
      <c r="DP256" s="4"/>
      <c r="DQ256" s="4"/>
      <c r="DR256" s="4"/>
      <c r="DS256" s="4" t="s">
        <v>315</v>
      </c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3" t="s">
        <v>180</v>
      </c>
      <c r="EO256" s="4"/>
      <c r="EP256" s="4"/>
      <c r="EQ256" s="3" t="s">
        <v>180</v>
      </c>
      <c r="ER256" s="4">
        <v>2.8075000000000001</v>
      </c>
      <c r="ES256" s="4">
        <v>0.35249999999999998</v>
      </c>
      <c r="ET256" s="3">
        <f t="shared" si="73"/>
        <v>3.16</v>
      </c>
      <c r="EU256" s="4" t="s">
        <v>345</v>
      </c>
      <c r="EV256" s="4"/>
      <c r="EW256" s="4"/>
      <c r="EX256" s="4"/>
      <c r="EY256" s="4" t="s">
        <v>346</v>
      </c>
      <c r="EZ256" s="4"/>
      <c r="FA256" s="4"/>
      <c r="FB256" s="4"/>
      <c r="FC256" s="4"/>
      <c r="FD256" s="4"/>
      <c r="FE256" s="4"/>
      <c r="FF256" s="4"/>
      <c r="FG256" s="4"/>
      <c r="FH256" s="4"/>
      <c r="FI256" s="4">
        <v>0.60499999999999998</v>
      </c>
      <c r="FJ256" s="4">
        <v>5.3449999999999998</v>
      </c>
      <c r="FK256" s="4">
        <v>53.58</v>
      </c>
    </row>
    <row r="257" spans="1:167" x14ac:dyDescent="0.25">
      <c r="A257" s="13">
        <v>52610</v>
      </c>
      <c r="B257" s="13" t="s">
        <v>428</v>
      </c>
      <c r="C257" s="4" t="s">
        <v>422</v>
      </c>
      <c r="D257" s="4" t="s">
        <v>326</v>
      </c>
      <c r="E257" s="1" t="s">
        <v>841</v>
      </c>
      <c r="F257" s="1"/>
      <c r="G257" s="1"/>
      <c r="H257" s="1" t="s">
        <v>825</v>
      </c>
      <c r="I257" s="1" t="s">
        <v>826</v>
      </c>
      <c r="J257" s="9" t="s">
        <v>878</v>
      </c>
      <c r="K257" s="9" t="s">
        <v>879</v>
      </c>
      <c r="L257" s="10">
        <v>464229.84</v>
      </c>
      <c r="M257" s="10">
        <v>5074502.71</v>
      </c>
      <c r="N257" s="15" t="s">
        <v>831</v>
      </c>
      <c r="O257" s="15" t="s">
        <v>831</v>
      </c>
      <c r="P257" s="4">
        <v>371.58333299999998</v>
      </c>
      <c r="Q257" s="4" t="s">
        <v>342</v>
      </c>
      <c r="R257" s="3">
        <v>894.91666699999996</v>
      </c>
      <c r="S257" s="4"/>
      <c r="T257" s="4">
        <v>145.283333</v>
      </c>
      <c r="U257" s="4">
        <v>7.0833329999999997</v>
      </c>
      <c r="V257" s="4">
        <v>155.83333300000001</v>
      </c>
      <c r="W257" s="4"/>
      <c r="X257" s="4">
        <v>15.033333000000001</v>
      </c>
      <c r="Y257" s="4">
        <v>436.75</v>
      </c>
      <c r="Z257" s="4">
        <v>0.88541700000000001</v>
      </c>
      <c r="AA257" s="3">
        <f t="shared" si="71"/>
        <v>1.1383806369</v>
      </c>
      <c r="AB257" s="4">
        <v>2.9049999999999998</v>
      </c>
      <c r="AC257" s="4">
        <v>2.016667</v>
      </c>
      <c r="AD257" s="3">
        <f t="shared" si="72"/>
        <v>8.9310114762000001</v>
      </c>
      <c r="AE257" s="4">
        <f t="shared" si="85"/>
        <v>0.01</v>
      </c>
      <c r="AF257" s="3">
        <f t="shared" si="87"/>
        <v>3.2856999999999997E-2</v>
      </c>
      <c r="AG257" s="4">
        <v>0.72166699999999995</v>
      </c>
      <c r="AH257" s="3">
        <v>0.14666699999999999</v>
      </c>
      <c r="AI257" s="4"/>
      <c r="AJ257" s="4">
        <v>3.6</v>
      </c>
      <c r="AK257" s="2">
        <v>1.2450000000000001</v>
      </c>
      <c r="AL257" s="4">
        <v>0.73699999999999999</v>
      </c>
      <c r="AM257" s="4"/>
      <c r="AN257" s="4" t="s">
        <v>155</v>
      </c>
      <c r="AO257" s="4">
        <v>0.106667</v>
      </c>
      <c r="AP257" s="4">
        <v>428.66666700000002</v>
      </c>
      <c r="AQ257" s="4">
        <v>130.11666700000001</v>
      </c>
      <c r="AR257" s="4">
        <v>2.7930000000000001</v>
      </c>
      <c r="AS257" s="3">
        <v>43</v>
      </c>
      <c r="AT257" s="4">
        <v>22.333333</v>
      </c>
      <c r="AU257" s="4">
        <v>23.405000000000001</v>
      </c>
      <c r="AV257" s="4"/>
      <c r="AW257" s="3">
        <v>44.666666999999997</v>
      </c>
      <c r="AX257" s="4"/>
      <c r="AY257" s="4"/>
      <c r="AZ257" s="4"/>
      <c r="BA257" s="3">
        <v>9.6108329999999995</v>
      </c>
      <c r="BB257" s="4"/>
      <c r="BC257" s="4">
        <v>5.516667</v>
      </c>
      <c r="BD257" s="4"/>
      <c r="BE257" s="4"/>
      <c r="BF257" s="4"/>
      <c r="BG257" s="4"/>
      <c r="BH257" s="4"/>
      <c r="BI257" s="4"/>
      <c r="BJ257" s="4">
        <v>15.949166999999999</v>
      </c>
      <c r="BK257" s="4"/>
      <c r="BL257" s="3">
        <v>8.7166999999999994E-2</v>
      </c>
      <c r="BM257" s="4"/>
      <c r="BN257" s="4">
        <v>0.220667</v>
      </c>
      <c r="BO257" s="4"/>
      <c r="BP257" s="4">
        <v>216.73833300000001</v>
      </c>
      <c r="BQ257" s="4"/>
      <c r="BR257" s="4">
        <v>0.59466699999999995</v>
      </c>
      <c r="BS257" s="4"/>
      <c r="BT257" s="3">
        <v>1.2248330000000001</v>
      </c>
      <c r="BU257" s="4"/>
      <c r="BV257" s="4"/>
      <c r="BW257" s="4"/>
      <c r="BX257" s="4"/>
      <c r="BY257" s="4"/>
      <c r="BZ257" s="4">
        <v>508.33333299999998</v>
      </c>
      <c r="CA257" s="4"/>
      <c r="CB257" s="3">
        <f>0.5*0.02</f>
        <v>0.01</v>
      </c>
      <c r="CC257" s="4"/>
      <c r="CD257" s="12">
        <v>2550</v>
      </c>
      <c r="CE257" s="11">
        <v>1403.333333</v>
      </c>
      <c r="CF257" s="4">
        <v>46</v>
      </c>
      <c r="CG257" s="4">
        <v>33.333333000000003</v>
      </c>
      <c r="CH257" s="4"/>
      <c r="CI257" s="4" t="s">
        <v>169</v>
      </c>
      <c r="CJ257" s="4"/>
      <c r="CK257" s="12">
        <v>2255</v>
      </c>
      <c r="CL257" s="12">
        <v>13810</v>
      </c>
      <c r="CM257" s="4">
        <v>0.10166699999999999</v>
      </c>
      <c r="CN257" s="4" t="s">
        <v>317</v>
      </c>
      <c r="CO257" s="3" t="s">
        <v>350</v>
      </c>
      <c r="CP257" s="3" t="s">
        <v>350</v>
      </c>
      <c r="CQ257" s="3" t="s">
        <v>350</v>
      </c>
      <c r="CR257" s="3" t="s">
        <v>350</v>
      </c>
      <c r="CS257" s="4"/>
      <c r="CT257" s="4"/>
      <c r="CU257" s="4"/>
      <c r="CV257" s="4"/>
      <c r="CW257" s="3" t="s">
        <v>180</v>
      </c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3">
        <v>6.9999999999999994E-5</v>
      </c>
      <c r="DI257" s="4"/>
      <c r="DJ257" s="4"/>
      <c r="DK257" s="4">
        <v>9.3332999999999999E-2</v>
      </c>
      <c r="DL257" s="4"/>
      <c r="DM257" s="4"/>
      <c r="DN257" s="4"/>
      <c r="DO257" s="4"/>
      <c r="DP257" s="4"/>
      <c r="DQ257" s="4"/>
      <c r="DR257" s="4"/>
      <c r="DS257" s="4" t="s">
        <v>315</v>
      </c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3" t="s">
        <v>180</v>
      </c>
      <c r="EO257" s="4"/>
      <c r="EP257" s="4"/>
      <c r="EQ257" s="3" t="s">
        <v>180</v>
      </c>
      <c r="ER257" s="4">
        <v>5.5016670000000003</v>
      </c>
      <c r="ES257" s="4">
        <v>0.74833300000000003</v>
      </c>
      <c r="ET257" s="3">
        <f t="shared" si="73"/>
        <v>6.25</v>
      </c>
      <c r="EU257" s="4">
        <v>0.21249999999999999</v>
      </c>
      <c r="EV257" s="4"/>
      <c r="EW257" s="4"/>
      <c r="EX257" s="4"/>
      <c r="EY257" s="4">
        <v>0.12875</v>
      </c>
      <c r="EZ257" s="4"/>
      <c r="FA257" s="4"/>
      <c r="FB257" s="4"/>
      <c r="FC257" s="4"/>
      <c r="FD257" s="4"/>
      <c r="FE257" s="4"/>
      <c r="FF257" s="4"/>
      <c r="FG257" s="4"/>
      <c r="FH257" s="4"/>
      <c r="FI257" s="4">
        <v>1.2275</v>
      </c>
      <c r="FJ257" s="4">
        <v>4.1074999999999999</v>
      </c>
      <c r="FK257" s="4">
        <v>40.846666999999997</v>
      </c>
    </row>
    <row r="258" spans="1:167" x14ac:dyDescent="0.25">
      <c r="A258" s="13">
        <v>52612</v>
      </c>
      <c r="B258" s="13" t="s">
        <v>429</v>
      </c>
      <c r="C258" s="4" t="s">
        <v>422</v>
      </c>
      <c r="D258" s="4" t="s">
        <v>326</v>
      </c>
      <c r="E258" s="1" t="s">
        <v>841</v>
      </c>
      <c r="F258" s="1"/>
      <c r="G258" s="1"/>
      <c r="H258" s="1" t="s">
        <v>825</v>
      </c>
      <c r="I258" s="1" t="s">
        <v>826</v>
      </c>
      <c r="J258" s="9" t="s">
        <v>878</v>
      </c>
      <c r="K258" s="9" t="s">
        <v>879</v>
      </c>
      <c r="L258" s="10">
        <v>463266.75</v>
      </c>
      <c r="M258" s="10">
        <v>5074445.6100000003</v>
      </c>
      <c r="N258" s="15" t="s">
        <v>831</v>
      </c>
      <c r="O258" s="15"/>
      <c r="P258" s="4">
        <v>364.16666700000002</v>
      </c>
      <c r="Q258" s="4" t="s">
        <v>342</v>
      </c>
      <c r="R258" s="3">
        <v>1004.5</v>
      </c>
      <c r="S258" s="4"/>
      <c r="T258" s="4">
        <v>4.2316669999999998</v>
      </c>
      <c r="U258" s="4">
        <v>7.3333329999999997</v>
      </c>
      <c r="V258" s="4">
        <v>168.5</v>
      </c>
      <c r="W258" s="4"/>
      <c r="X258" s="4">
        <v>15.466666999999999</v>
      </c>
      <c r="Y258" s="4">
        <v>397</v>
      </c>
      <c r="Z258" s="4">
        <f>0.5*0.005</f>
        <v>2.5000000000000001E-3</v>
      </c>
      <c r="AA258" s="3">
        <f t="shared" si="71"/>
        <v>3.2142500000000001E-3</v>
      </c>
      <c r="AB258" s="4">
        <v>4.4666670000000002</v>
      </c>
      <c r="AC258" s="4">
        <v>4.4666670000000002</v>
      </c>
      <c r="AD258" s="3">
        <f t="shared" si="72"/>
        <v>19.781081476200001</v>
      </c>
      <c r="AE258" s="4">
        <f t="shared" si="85"/>
        <v>0.01</v>
      </c>
      <c r="AF258" s="3">
        <f t="shared" si="87"/>
        <v>3.2856999999999997E-2</v>
      </c>
      <c r="AG258" s="4">
        <v>0.65</v>
      </c>
      <c r="AH258" s="3">
        <v>8.1670000000000006E-3</v>
      </c>
      <c r="AI258" s="4"/>
      <c r="AJ258" s="4">
        <v>5.1166669999999996</v>
      </c>
      <c r="AK258" s="3">
        <v>1.9082999999999999E-2</v>
      </c>
      <c r="AL258" s="4" t="s">
        <v>343</v>
      </c>
      <c r="AM258" s="4"/>
      <c r="AN258" s="4" t="s">
        <v>155</v>
      </c>
      <c r="AO258" s="4" t="s">
        <v>159</v>
      </c>
      <c r="AP258" s="4">
        <v>444.66666700000002</v>
      </c>
      <c r="AQ258" s="4">
        <v>138.216667</v>
      </c>
      <c r="AR258" s="4">
        <v>4.1561669999999999</v>
      </c>
      <c r="AS258" s="3">
        <v>61.333333000000003</v>
      </c>
      <c r="AT258" s="4">
        <v>28.041667</v>
      </c>
      <c r="AU258" s="4">
        <v>35.536667000000001</v>
      </c>
      <c r="AV258" s="4"/>
      <c r="AW258" s="3">
        <v>63.666666999999997</v>
      </c>
      <c r="AX258" s="4"/>
      <c r="AY258" s="4"/>
      <c r="AZ258" s="4"/>
      <c r="BA258" s="3">
        <v>0.51433300000000004</v>
      </c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3">
        <v>9.2499999999999995E-3</v>
      </c>
      <c r="BM258" s="4"/>
      <c r="BN258" s="4"/>
      <c r="BO258" s="4"/>
      <c r="BP258" s="4"/>
      <c r="BQ258" s="4"/>
      <c r="BR258" s="4"/>
      <c r="BS258" s="4"/>
      <c r="BT258" s="3">
        <v>1.314667</v>
      </c>
      <c r="BU258" s="4"/>
      <c r="BV258" s="4"/>
      <c r="BW258" s="4"/>
      <c r="BX258" s="4"/>
      <c r="BY258" s="4"/>
      <c r="BZ258" s="4"/>
      <c r="CA258" s="4"/>
      <c r="CB258" s="3">
        <v>2.0500000000000001E-2</v>
      </c>
      <c r="CC258" s="4"/>
      <c r="CD258" s="11">
        <v>5066.6666670000004</v>
      </c>
      <c r="CE258" s="11">
        <v>1138.333333</v>
      </c>
      <c r="CF258" s="4">
        <v>70.666667000000004</v>
      </c>
      <c r="CG258" s="4">
        <v>16.5</v>
      </c>
      <c r="CH258" s="4"/>
      <c r="CI258" s="4" t="s">
        <v>169</v>
      </c>
      <c r="CJ258" s="4"/>
      <c r="CK258" s="11">
        <v>2403.333333</v>
      </c>
      <c r="CL258" s="11">
        <v>10307.166667</v>
      </c>
      <c r="CM258" s="4">
        <v>0.15</v>
      </c>
      <c r="CN258" s="4" t="s">
        <v>317</v>
      </c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 t="s">
        <v>344</v>
      </c>
      <c r="DL258" s="4"/>
      <c r="DM258" s="4"/>
      <c r="DN258" s="4"/>
      <c r="DO258" s="4"/>
      <c r="DP258" s="4"/>
      <c r="DQ258" s="4"/>
      <c r="DR258" s="4"/>
      <c r="DS258" s="4" t="s">
        <v>315</v>
      </c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>
        <v>8.7266670000000008</v>
      </c>
      <c r="ES258" s="4">
        <v>0.60333300000000001</v>
      </c>
      <c r="ET258" s="3">
        <f t="shared" si="73"/>
        <v>9.33</v>
      </c>
      <c r="EU258" s="4">
        <v>0.21333299999999999</v>
      </c>
      <c r="EV258" s="4"/>
      <c r="EW258" s="4"/>
      <c r="EX258" s="4"/>
      <c r="EY258" s="4">
        <v>0.22666700000000001</v>
      </c>
      <c r="EZ258" s="4"/>
      <c r="FA258" s="4"/>
      <c r="FB258" s="4"/>
      <c r="FC258" s="4"/>
      <c r="FD258" s="4"/>
      <c r="FE258" s="4"/>
      <c r="FF258" s="4"/>
      <c r="FG258" s="4"/>
      <c r="FH258" s="4"/>
      <c r="FI258" s="4">
        <v>0.69833299999999998</v>
      </c>
      <c r="FJ258" s="4">
        <v>4.8416670000000002</v>
      </c>
      <c r="FK258" s="4">
        <v>48.578333000000001</v>
      </c>
    </row>
    <row r="259" spans="1:167" x14ac:dyDescent="0.25">
      <c r="A259" s="13">
        <v>52613</v>
      </c>
      <c r="B259" s="13" t="s">
        <v>430</v>
      </c>
      <c r="C259" s="4" t="s">
        <v>422</v>
      </c>
      <c r="D259" s="4" t="s">
        <v>326</v>
      </c>
      <c r="E259" s="1" t="s">
        <v>841</v>
      </c>
      <c r="F259" s="1"/>
      <c r="G259" s="1" t="s">
        <v>831</v>
      </c>
      <c r="H259" s="1" t="s">
        <v>825</v>
      </c>
      <c r="I259" s="1" t="s">
        <v>826</v>
      </c>
      <c r="J259" s="9" t="s">
        <v>878</v>
      </c>
      <c r="K259" s="9" t="s">
        <v>879</v>
      </c>
      <c r="L259" s="10">
        <v>463214.62</v>
      </c>
      <c r="M259" s="10">
        <v>5073469.43</v>
      </c>
      <c r="N259" s="15" t="s">
        <v>831</v>
      </c>
      <c r="O259" s="15"/>
      <c r="P259" s="4">
        <v>334.33333299999998</v>
      </c>
      <c r="Q259" s="4" t="s">
        <v>342</v>
      </c>
      <c r="R259" s="3">
        <v>705</v>
      </c>
      <c r="S259" s="4"/>
      <c r="T259" s="4">
        <v>3.8450000000000002</v>
      </c>
      <c r="U259" s="4">
        <v>7.45</v>
      </c>
      <c r="V259" s="4">
        <v>175.66666699999999</v>
      </c>
      <c r="W259" s="4"/>
      <c r="X259" s="4">
        <v>15.5</v>
      </c>
      <c r="Y259" s="4">
        <v>390.16666700000002</v>
      </c>
      <c r="Z259" s="4">
        <v>5.4169999999999999E-3</v>
      </c>
      <c r="AA259" s="3">
        <f t="shared" si="71"/>
        <v>6.9646369000000005E-3</v>
      </c>
      <c r="AB259" s="4">
        <v>5.37</v>
      </c>
      <c r="AC259" s="4">
        <v>5.3666669999999996</v>
      </c>
      <c r="AD259" s="3">
        <f t="shared" si="72"/>
        <v>23.766821476200001</v>
      </c>
      <c r="AE259" s="4">
        <f t="shared" si="85"/>
        <v>0.01</v>
      </c>
      <c r="AF259" s="3">
        <f t="shared" si="87"/>
        <v>3.2856999999999997E-2</v>
      </c>
      <c r="AG259" s="4">
        <v>0.81333299999999997</v>
      </c>
      <c r="AH259" s="3">
        <v>8.1670000000000006E-3</v>
      </c>
      <c r="AI259" s="4"/>
      <c r="AJ259" s="4">
        <v>6.1833330000000002</v>
      </c>
      <c r="AK259" s="3">
        <v>2.7417E-2</v>
      </c>
      <c r="AL259" s="4">
        <v>0.78600000000000003</v>
      </c>
      <c r="AM259" s="4"/>
      <c r="AN259" s="4" t="s">
        <v>155</v>
      </c>
      <c r="AO259" s="4" t="s">
        <v>159</v>
      </c>
      <c r="AP259" s="4">
        <v>408</v>
      </c>
      <c r="AQ259" s="4">
        <v>112.066667</v>
      </c>
      <c r="AR259" s="4">
        <v>4.2111669999999997</v>
      </c>
      <c r="AS259" s="3">
        <v>34.166666999999997</v>
      </c>
      <c r="AT259" s="4">
        <v>22.38</v>
      </c>
      <c r="AU259" s="4">
        <v>41.15</v>
      </c>
      <c r="AV259" s="4"/>
      <c r="AW259" s="3">
        <v>38.666666999999997</v>
      </c>
      <c r="AX259" s="4"/>
      <c r="AY259" s="4"/>
      <c r="AZ259" s="4"/>
      <c r="BA259" s="3">
        <v>0.1855</v>
      </c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3">
        <f>0.5*0.005</f>
        <v>2.5000000000000001E-3</v>
      </c>
      <c r="BM259" s="4"/>
      <c r="BN259" s="4"/>
      <c r="BO259" s="4"/>
      <c r="BP259" s="4"/>
      <c r="BQ259" s="4"/>
      <c r="BR259" s="4"/>
      <c r="BS259" s="4"/>
      <c r="BT259" s="3">
        <v>0.18475</v>
      </c>
      <c r="BU259" s="4"/>
      <c r="BV259" s="4"/>
      <c r="BW259" s="4"/>
      <c r="BX259" s="4"/>
      <c r="BY259" s="4"/>
      <c r="BZ259" s="4"/>
      <c r="CA259" s="4"/>
      <c r="CB259" s="3">
        <f>0.5*0.02</f>
        <v>0.01</v>
      </c>
      <c r="CC259" s="4"/>
      <c r="CD259" s="11">
        <v>7966.6666670000004</v>
      </c>
      <c r="CE259" s="11">
        <v>4458.3333329999996</v>
      </c>
      <c r="CF259" s="11">
        <v>9242.3333330000005</v>
      </c>
      <c r="CG259" s="11">
        <v>5531.6666670000004</v>
      </c>
      <c r="CH259" s="4"/>
      <c r="CI259" s="4">
        <v>25.666667</v>
      </c>
      <c r="CJ259" s="4"/>
      <c r="CK259" s="11">
        <v>241296.66666700001</v>
      </c>
      <c r="CL259" s="11">
        <v>7321.6666670000004</v>
      </c>
      <c r="CM259" s="4">
        <v>0.24166699999999999</v>
      </c>
      <c r="CN259" s="4" t="s">
        <v>317</v>
      </c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 t="s">
        <v>344</v>
      </c>
      <c r="DL259" s="4"/>
      <c r="DM259" s="4"/>
      <c r="DN259" s="4"/>
      <c r="DO259" s="4"/>
      <c r="DP259" s="4"/>
      <c r="DQ259" s="4"/>
      <c r="DR259" s="4"/>
      <c r="DS259" s="4" t="s">
        <v>315</v>
      </c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>
        <v>1.9950000000000001</v>
      </c>
      <c r="ES259" s="4">
        <v>0.23</v>
      </c>
      <c r="ET259" s="3">
        <f t="shared" si="73"/>
        <v>2.2250000000000001</v>
      </c>
      <c r="EU259" s="4" t="s">
        <v>345</v>
      </c>
      <c r="EV259" s="4"/>
      <c r="EW259" s="4"/>
      <c r="EX259" s="4"/>
      <c r="EY259" s="4" t="s">
        <v>346</v>
      </c>
      <c r="EZ259" s="4"/>
      <c r="FA259" s="4"/>
      <c r="FB259" s="4"/>
      <c r="FC259" s="4"/>
      <c r="FD259" s="4"/>
      <c r="FE259" s="4"/>
      <c r="FF259" s="4"/>
      <c r="FG259" s="4"/>
      <c r="FH259" s="4"/>
      <c r="FI259" s="4">
        <v>0.781667</v>
      </c>
      <c r="FJ259" s="4">
        <v>6.273333</v>
      </c>
      <c r="FK259" s="4">
        <v>63.005000000000003</v>
      </c>
    </row>
    <row r="260" spans="1:167" x14ac:dyDescent="0.25">
      <c r="A260" s="13">
        <v>52614</v>
      </c>
      <c r="B260" s="13" t="s">
        <v>431</v>
      </c>
      <c r="C260" s="4" t="s">
        <v>422</v>
      </c>
      <c r="D260" s="4" t="s">
        <v>326</v>
      </c>
      <c r="E260" s="1" t="s">
        <v>841</v>
      </c>
      <c r="F260" s="1"/>
      <c r="G260" s="1" t="s">
        <v>831</v>
      </c>
      <c r="H260" s="1" t="s">
        <v>825</v>
      </c>
      <c r="I260" s="1" t="s">
        <v>826</v>
      </c>
      <c r="J260" s="9" t="s">
        <v>878</v>
      </c>
      <c r="K260" s="9" t="s">
        <v>879</v>
      </c>
      <c r="L260" s="10">
        <v>463570.59</v>
      </c>
      <c r="M260" s="10">
        <v>5073596.74</v>
      </c>
      <c r="N260" s="15" t="s">
        <v>831</v>
      </c>
      <c r="O260" s="15"/>
      <c r="P260" s="4">
        <v>331.83333299999998</v>
      </c>
      <c r="Q260" s="4" t="s">
        <v>342</v>
      </c>
      <c r="R260" s="3">
        <v>796</v>
      </c>
      <c r="S260" s="4"/>
      <c r="T260" s="4">
        <v>1.336667</v>
      </c>
      <c r="U260" s="4">
        <v>7.4666670000000002</v>
      </c>
      <c r="V260" s="4">
        <v>178.33333300000001</v>
      </c>
      <c r="W260" s="4"/>
      <c r="X260" s="4">
        <v>15.6</v>
      </c>
      <c r="Y260" s="4">
        <v>367.66666700000002</v>
      </c>
      <c r="Z260" s="4">
        <f>0.5*0.005</f>
        <v>2.5000000000000001E-3</v>
      </c>
      <c r="AA260" s="3">
        <f t="shared" ref="AA260:AA323" si="88">Z260*1.2857</f>
        <v>3.2142500000000001E-3</v>
      </c>
      <c r="AB260" s="4">
        <v>4.266667</v>
      </c>
      <c r="AC260" s="4">
        <v>4.266667</v>
      </c>
      <c r="AD260" s="3">
        <f t="shared" ref="AD260:AD323" si="89">AC260*4.4286</f>
        <v>18.895361476200002</v>
      </c>
      <c r="AE260" s="4">
        <f t="shared" si="85"/>
        <v>0.01</v>
      </c>
      <c r="AF260" s="3">
        <f t="shared" si="87"/>
        <v>3.2856999999999997E-2</v>
      </c>
      <c r="AG260" s="4">
        <v>0.83333299999999999</v>
      </c>
      <c r="AH260" s="3">
        <f>0.5*0.0045</f>
        <v>2.2499999999999998E-3</v>
      </c>
      <c r="AI260" s="4"/>
      <c r="AJ260" s="4">
        <v>5.0999999999999996</v>
      </c>
      <c r="AK260" s="3" t="s">
        <v>358</v>
      </c>
      <c r="AL260" s="4" t="s">
        <v>343</v>
      </c>
      <c r="AM260" s="4"/>
      <c r="AN260" s="4" t="s">
        <v>155</v>
      </c>
      <c r="AO260" s="4" t="s">
        <v>159</v>
      </c>
      <c r="AP260" s="4">
        <v>392.66666700000002</v>
      </c>
      <c r="AQ260" s="4">
        <v>110.65</v>
      </c>
      <c r="AR260" s="4">
        <v>3.789167</v>
      </c>
      <c r="AS260" s="3">
        <v>31.833333</v>
      </c>
      <c r="AT260" s="4">
        <v>21.366667</v>
      </c>
      <c r="AU260" s="4">
        <v>38.608333000000002</v>
      </c>
      <c r="AV260" s="4"/>
      <c r="AW260" s="3">
        <v>37.5</v>
      </c>
      <c r="AX260" s="4"/>
      <c r="AY260" s="4"/>
      <c r="AZ260" s="4"/>
      <c r="BA260" s="3">
        <v>0.17549999999999999</v>
      </c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3">
        <f>0.5*0.005</f>
        <v>2.5000000000000001E-3</v>
      </c>
      <c r="BM260" s="4"/>
      <c r="BN260" s="4"/>
      <c r="BO260" s="4"/>
      <c r="BP260" s="4"/>
      <c r="BQ260" s="4"/>
      <c r="BR260" s="4"/>
      <c r="BS260" s="4"/>
      <c r="BT260" s="3">
        <v>0.44174999999999998</v>
      </c>
      <c r="BU260" s="4"/>
      <c r="BV260" s="4"/>
      <c r="BW260" s="4"/>
      <c r="BX260" s="4"/>
      <c r="BY260" s="4"/>
      <c r="BZ260" s="4"/>
      <c r="CA260" s="4"/>
      <c r="CB260" s="3">
        <v>2.2667E-2</v>
      </c>
      <c r="CC260" s="4"/>
      <c r="CD260" s="11">
        <v>10366.666667</v>
      </c>
      <c r="CE260" s="11">
        <v>2876.666667</v>
      </c>
      <c r="CF260" s="4">
        <v>352.16666700000002</v>
      </c>
      <c r="CG260" s="4">
        <v>36.333333000000003</v>
      </c>
      <c r="CH260" s="4"/>
      <c r="CI260" s="4" t="s">
        <v>169</v>
      </c>
      <c r="CJ260" s="4"/>
      <c r="CK260" s="11">
        <v>3416.666667</v>
      </c>
      <c r="CL260" s="11">
        <v>9231.6666669999995</v>
      </c>
      <c r="CM260" s="4">
        <v>0.37666699999999997</v>
      </c>
      <c r="CN260" s="4" t="s">
        <v>317</v>
      </c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 t="s">
        <v>344</v>
      </c>
      <c r="DL260" s="4"/>
      <c r="DM260" s="4"/>
      <c r="DN260" s="4"/>
      <c r="DO260" s="4"/>
      <c r="DP260" s="4"/>
      <c r="DQ260" s="4"/>
      <c r="DR260" s="4"/>
      <c r="DS260" s="4" t="s">
        <v>315</v>
      </c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>
        <v>3.5316670000000001</v>
      </c>
      <c r="ES260" s="4">
        <v>0.468333</v>
      </c>
      <c r="ET260" s="3">
        <f t="shared" ref="ET260:ET323" si="90">SUM(ER260:ES260)</f>
        <v>4</v>
      </c>
      <c r="EU260" s="4" t="s">
        <v>345</v>
      </c>
      <c r="EV260" s="4"/>
      <c r="EW260" s="4"/>
      <c r="EX260" s="4"/>
      <c r="EY260" s="4">
        <v>0.1225</v>
      </c>
      <c r="EZ260" s="4"/>
      <c r="FA260" s="4"/>
      <c r="FB260" s="4"/>
      <c r="FC260" s="4"/>
      <c r="FD260" s="4"/>
      <c r="FE260" s="4"/>
      <c r="FF260" s="4"/>
      <c r="FG260" s="4"/>
      <c r="FH260" s="4"/>
      <c r="FI260" s="4">
        <v>0.78</v>
      </c>
      <c r="FJ260" s="4">
        <v>6.0916670000000002</v>
      </c>
      <c r="FK260" s="4">
        <v>61.313333</v>
      </c>
    </row>
    <row r="261" spans="1:167" x14ac:dyDescent="0.25">
      <c r="A261" s="13">
        <v>52615</v>
      </c>
      <c r="B261" s="13" t="s">
        <v>432</v>
      </c>
      <c r="C261" s="4" t="s">
        <v>422</v>
      </c>
      <c r="D261" s="4" t="s">
        <v>326</v>
      </c>
      <c r="E261" s="1" t="s">
        <v>841</v>
      </c>
      <c r="F261" s="1"/>
      <c r="G261" s="1" t="s">
        <v>831</v>
      </c>
      <c r="H261" s="1" t="s">
        <v>825</v>
      </c>
      <c r="I261" s="1" t="s">
        <v>826</v>
      </c>
      <c r="J261" s="9" t="s">
        <v>878</v>
      </c>
      <c r="K261" s="9" t="s">
        <v>879</v>
      </c>
      <c r="L261" s="10">
        <v>464441.45</v>
      </c>
      <c r="M261" s="10">
        <v>5073251.3600000003</v>
      </c>
      <c r="N261" s="15" t="s">
        <v>831</v>
      </c>
      <c r="O261" s="15"/>
      <c r="P261" s="4">
        <v>281.83333299999998</v>
      </c>
      <c r="Q261" s="4" t="s">
        <v>342</v>
      </c>
      <c r="R261" s="3">
        <v>608.66666699999996</v>
      </c>
      <c r="S261" s="4"/>
      <c r="T261" s="4">
        <v>5.3883330000000003</v>
      </c>
      <c r="U261" s="4">
        <v>7.45</v>
      </c>
      <c r="V261" s="4">
        <v>166.33333300000001</v>
      </c>
      <c r="W261" s="4"/>
      <c r="X261" s="4">
        <v>14.966666999999999</v>
      </c>
      <c r="Y261" s="4">
        <v>322.33333299999998</v>
      </c>
      <c r="Z261" s="4">
        <f>0.5*0.005</f>
        <v>2.5000000000000001E-3</v>
      </c>
      <c r="AA261" s="3">
        <f t="shared" si="88"/>
        <v>3.2142500000000001E-3</v>
      </c>
      <c r="AB261" s="4">
        <v>2.35</v>
      </c>
      <c r="AC261" s="4">
        <v>2.35</v>
      </c>
      <c r="AD261" s="3">
        <f t="shared" si="89"/>
        <v>10.407210000000001</v>
      </c>
      <c r="AE261" s="4">
        <f t="shared" si="85"/>
        <v>0.01</v>
      </c>
      <c r="AF261" s="3">
        <f t="shared" si="87"/>
        <v>3.2856999999999997E-2</v>
      </c>
      <c r="AG261" s="4">
        <v>0.7</v>
      </c>
      <c r="AH261" s="3">
        <v>1.7042000000000002E-2</v>
      </c>
      <c r="AI261" s="4"/>
      <c r="AJ261" s="4">
        <v>3.05</v>
      </c>
      <c r="AK261" s="3">
        <v>5.3332999999999998E-2</v>
      </c>
      <c r="AL261" s="4" t="s">
        <v>343</v>
      </c>
      <c r="AM261" s="4"/>
      <c r="AN261" s="4" t="s">
        <v>155</v>
      </c>
      <c r="AO261" s="4" t="s">
        <v>159</v>
      </c>
      <c r="AP261" s="4">
        <v>331.66666700000002</v>
      </c>
      <c r="AQ261" s="4">
        <v>93.466667000000001</v>
      </c>
      <c r="AR261" s="4">
        <v>2.2071670000000001</v>
      </c>
      <c r="AS261" s="3">
        <v>18.666667</v>
      </c>
      <c r="AT261" s="4">
        <v>18.051666999999998</v>
      </c>
      <c r="AU261" s="4">
        <v>12.541667</v>
      </c>
      <c r="AV261" s="4"/>
      <c r="AW261" s="3">
        <v>25.166667</v>
      </c>
      <c r="AX261" s="4"/>
      <c r="AY261" s="4"/>
      <c r="AZ261" s="4"/>
      <c r="BA261" s="3">
        <v>0.159833</v>
      </c>
      <c r="BB261" s="4"/>
      <c r="BC261" s="4">
        <v>0.32550000000000001</v>
      </c>
      <c r="BD261" s="4"/>
      <c r="BE261" s="4"/>
      <c r="BF261" s="4"/>
      <c r="BG261" s="4"/>
      <c r="BH261" s="4"/>
      <c r="BI261" s="4"/>
      <c r="BJ261" s="4">
        <v>4.702833</v>
      </c>
      <c r="BK261" s="4"/>
      <c r="BL261" s="3">
        <v>7.6166999999999999E-2</v>
      </c>
      <c r="BM261" s="4"/>
      <c r="BN261" s="4">
        <v>0.154333</v>
      </c>
      <c r="BO261" s="4"/>
      <c r="BP261" s="4">
        <v>1.5044999999999999</v>
      </c>
      <c r="BQ261" s="4"/>
      <c r="BR261" s="4">
        <v>0.21224999999999999</v>
      </c>
      <c r="BS261" s="4"/>
      <c r="BT261" s="3">
        <v>0.20191700000000001</v>
      </c>
      <c r="BU261" s="4"/>
      <c r="BV261" s="4"/>
      <c r="BW261" s="4"/>
      <c r="BX261" s="4"/>
      <c r="BY261" s="4"/>
      <c r="BZ261" s="4">
        <v>26.25</v>
      </c>
      <c r="CA261" s="4"/>
      <c r="CB261" s="3">
        <v>3.6332999999999997E-2</v>
      </c>
      <c r="CC261" s="4"/>
      <c r="CD261" s="11">
        <v>2666.666667</v>
      </c>
      <c r="CE261" s="4">
        <v>906.66666699999996</v>
      </c>
      <c r="CF261" s="11">
        <v>2798.333333</v>
      </c>
      <c r="CG261" s="4">
        <v>255</v>
      </c>
      <c r="CH261" s="4"/>
      <c r="CI261" s="4">
        <v>21</v>
      </c>
      <c r="CJ261" s="4"/>
      <c r="CK261" s="12">
        <v>14140</v>
      </c>
      <c r="CL261" s="12">
        <v>8260</v>
      </c>
      <c r="CM261" s="4" t="s">
        <v>175</v>
      </c>
      <c r="CN261" s="4" t="s">
        <v>317</v>
      </c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 t="s">
        <v>344</v>
      </c>
      <c r="DL261" s="4"/>
      <c r="DM261" s="4"/>
      <c r="DN261" s="4"/>
      <c r="DO261" s="4"/>
      <c r="DP261" s="4"/>
      <c r="DQ261" s="4"/>
      <c r="DR261" s="4"/>
      <c r="DS261" s="4" t="s">
        <v>315</v>
      </c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>
        <v>1.701667</v>
      </c>
      <c r="ES261" s="4">
        <v>0.33166699999999999</v>
      </c>
      <c r="ET261" s="3">
        <f t="shared" si="90"/>
        <v>2.033334</v>
      </c>
      <c r="EU261" s="4" t="s">
        <v>345</v>
      </c>
      <c r="EV261" s="4"/>
      <c r="EW261" s="4"/>
      <c r="EX261" s="4"/>
      <c r="EY261" s="4" t="s">
        <v>346</v>
      </c>
      <c r="EZ261" s="4"/>
      <c r="FA261" s="4"/>
      <c r="FB261" s="4"/>
      <c r="FC261" s="4"/>
      <c r="FD261" s="4"/>
      <c r="FE261" s="4"/>
      <c r="FF261" s="4"/>
      <c r="FG261" s="4"/>
      <c r="FH261" s="4"/>
      <c r="FI261" s="4">
        <v>1.3233330000000001</v>
      </c>
      <c r="FJ261" s="4">
        <v>5.4816669999999998</v>
      </c>
      <c r="FK261" s="4">
        <v>54.475000000000001</v>
      </c>
    </row>
    <row r="262" spans="1:167" x14ac:dyDescent="0.25">
      <c r="A262" s="13">
        <v>52616</v>
      </c>
      <c r="B262" s="13" t="s">
        <v>433</v>
      </c>
      <c r="C262" s="4" t="s">
        <v>422</v>
      </c>
      <c r="D262" s="4" t="s">
        <v>326</v>
      </c>
      <c r="E262" s="1" t="s">
        <v>841</v>
      </c>
      <c r="F262" s="1"/>
      <c r="G262" s="1" t="s">
        <v>831</v>
      </c>
      <c r="H262" s="1" t="s">
        <v>825</v>
      </c>
      <c r="I262" s="1" t="s">
        <v>826</v>
      </c>
      <c r="J262" s="9" t="s">
        <v>878</v>
      </c>
      <c r="K262" s="9" t="s">
        <v>879</v>
      </c>
      <c r="L262" s="10">
        <v>463298.52</v>
      </c>
      <c r="M262" s="10">
        <v>5072771.99</v>
      </c>
      <c r="N262" s="15" t="s">
        <v>831</v>
      </c>
      <c r="O262" s="15"/>
      <c r="P262" s="4">
        <v>282.5</v>
      </c>
      <c r="Q262" s="4" t="s">
        <v>342</v>
      </c>
      <c r="R262" s="3">
        <v>635.5</v>
      </c>
      <c r="S262" s="4"/>
      <c r="T262" s="4">
        <v>4.3566669999999998</v>
      </c>
      <c r="U262" s="4">
        <v>7.5</v>
      </c>
      <c r="V262" s="4">
        <v>163.66666699999999</v>
      </c>
      <c r="W262" s="4"/>
      <c r="X262" s="4">
        <v>15.133333</v>
      </c>
      <c r="Y262" s="4">
        <v>320.5</v>
      </c>
      <c r="Z262" s="4">
        <v>6.6670000000000002E-3</v>
      </c>
      <c r="AA262" s="3">
        <f t="shared" si="88"/>
        <v>8.5717619000000005E-3</v>
      </c>
      <c r="AB262" s="4">
        <v>2.2549999999999999</v>
      </c>
      <c r="AC262" s="4">
        <v>2.25</v>
      </c>
      <c r="AD262" s="3">
        <f t="shared" si="89"/>
        <v>9.9643500000000014</v>
      </c>
      <c r="AE262" s="4">
        <f t="shared" si="85"/>
        <v>0.01</v>
      </c>
      <c r="AF262" s="3">
        <f t="shared" si="87"/>
        <v>3.2856999999999997E-2</v>
      </c>
      <c r="AG262" s="4">
        <v>0.56166700000000003</v>
      </c>
      <c r="AH262" s="3">
        <v>6.875E-3</v>
      </c>
      <c r="AI262" s="4"/>
      <c r="AJ262" s="4">
        <v>2.8166669999999998</v>
      </c>
      <c r="AK262" s="3">
        <v>2.2249999999999999E-2</v>
      </c>
      <c r="AL262" s="4" t="s">
        <v>343</v>
      </c>
      <c r="AM262" s="4"/>
      <c r="AN262" s="4" t="s">
        <v>155</v>
      </c>
      <c r="AO262" s="4" t="s">
        <v>159</v>
      </c>
      <c r="AP262" s="4">
        <v>344.5</v>
      </c>
      <c r="AQ262" s="4">
        <v>87.52</v>
      </c>
      <c r="AR262" s="4">
        <v>2.1495000000000002</v>
      </c>
      <c r="AS262" s="3">
        <v>13.333333</v>
      </c>
      <c r="AT262" s="4">
        <v>18.726666999999999</v>
      </c>
      <c r="AU262" s="4">
        <v>24.464500000000001</v>
      </c>
      <c r="AV262" s="4"/>
      <c r="AW262" s="3">
        <v>22.5</v>
      </c>
      <c r="AX262" s="4"/>
      <c r="AY262" s="4"/>
      <c r="AZ262" s="4"/>
      <c r="BA262" s="3">
        <v>0.13966700000000001</v>
      </c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3">
        <f>0.5*0.005</f>
        <v>2.5000000000000001E-3</v>
      </c>
      <c r="BM262" s="4"/>
      <c r="BN262" s="4"/>
      <c r="BO262" s="4"/>
      <c r="BP262" s="4"/>
      <c r="BQ262" s="4"/>
      <c r="BR262" s="4"/>
      <c r="BS262" s="4"/>
      <c r="BT262" s="3">
        <v>0.82716699999999999</v>
      </c>
      <c r="BU262" s="4"/>
      <c r="BV262" s="4"/>
      <c r="BW262" s="4"/>
      <c r="BX262" s="4"/>
      <c r="BY262" s="4"/>
      <c r="BZ262" s="4"/>
      <c r="CA262" s="4"/>
      <c r="CB262" s="3">
        <f>0.5*0.02</f>
        <v>0.01</v>
      </c>
      <c r="CC262" s="4"/>
      <c r="CD262" s="11">
        <v>4433.3333329999996</v>
      </c>
      <c r="CE262" s="11">
        <v>3738.333333</v>
      </c>
      <c r="CF262" s="4">
        <v>622.33333300000004</v>
      </c>
      <c r="CG262" s="4">
        <v>512.16666699999996</v>
      </c>
      <c r="CH262" s="4"/>
      <c r="CI262" s="4" t="s">
        <v>169</v>
      </c>
      <c r="CJ262" s="4"/>
      <c r="CK262" s="12">
        <v>48300</v>
      </c>
      <c r="CL262" s="12">
        <v>8030</v>
      </c>
      <c r="CM262" s="4" t="s">
        <v>175</v>
      </c>
      <c r="CN262" s="4" t="s">
        <v>317</v>
      </c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 t="s">
        <v>344</v>
      </c>
      <c r="DL262" s="4"/>
      <c r="DM262" s="4"/>
      <c r="DN262" s="4"/>
      <c r="DO262" s="4"/>
      <c r="DP262" s="4"/>
      <c r="DQ262" s="4"/>
      <c r="DR262" s="4"/>
      <c r="DS262" s="4" t="s">
        <v>315</v>
      </c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>
        <v>0.11666700000000001</v>
      </c>
      <c r="ES262" s="4" t="s">
        <v>170</v>
      </c>
      <c r="ET262" s="3">
        <f t="shared" si="90"/>
        <v>0.11666700000000001</v>
      </c>
      <c r="EU262" s="4" t="s">
        <v>345</v>
      </c>
      <c r="EV262" s="4"/>
      <c r="EW262" s="4"/>
      <c r="EX262" s="4"/>
      <c r="EY262" s="4" t="s">
        <v>346</v>
      </c>
      <c r="EZ262" s="4"/>
      <c r="FA262" s="4"/>
      <c r="FB262" s="4"/>
      <c r="FC262" s="4"/>
      <c r="FD262" s="4"/>
      <c r="FE262" s="4"/>
      <c r="FF262" s="4"/>
      <c r="FG262" s="4"/>
      <c r="FH262" s="4"/>
      <c r="FI262" s="4">
        <v>0.78</v>
      </c>
      <c r="FJ262" s="4">
        <v>6.7816669999999997</v>
      </c>
      <c r="FK262" s="4">
        <v>67.588333000000006</v>
      </c>
    </row>
    <row r="263" spans="1:167" x14ac:dyDescent="0.25">
      <c r="A263" s="13">
        <v>52618</v>
      </c>
      <c r="B263" s="13" t="s">
        <v>434</v>
      </c>
      <c r="C263" s="4" t="s">
        <v>422</v>
      </c>
      <c r="D263" s="4" t="s">
        <v>326</v>
      </c>
      <c r="E263" s="1" t="s">
        <v>841</v>
      </c>
      <c r="F263" s="1"/>
      <c r="G263" s="1" t="s">
        <v>831</v>
      </c>
      <c r="H263" s="1" t="s">
        <v>825</v>
      </c>
      <c r="I263" s="1" t="s">
        <v>826</v>
      </c>
      <c r="J263" s="9" t="s">
        <v>878</v>
      </c>
      <c r="K263" s="9" t="s">
        <v>879</v>
      </c>
      <c r="L263" s="10">
        <v>463816.92</v>
      </c>
      <c r="M263" s="10">
        <v>5072467.32</v>
      </c>
      <c r="N263" s="15" t="s">
        <v>831</v>
      </c>
      <c r="O263" s="15" t="s">
        <v>831</v>
      </c>
      <c r="P263" s="4">
        <v>294.5</v>
      </c>
      <c r="Q263" s="4" t="s">
        <v>342</v>
      </c>
      <c r="R263" s="3">
        <v>613.66666699999996</v>
      </c>
      <c r="S263" s="4"/>
      <c r="T263" s="4">
        <v>7.9966670000000004</v>
      </c>
      <c r="U263" s="4">
        <v>7.4</v>
      </c>
      <c r="V263" s="4">
        <v>160.5</v>
      </c>
      <c r="W263" s="4"/>
      <c r="X263" s="4">
        <v>15.533333000000001</v>
      </c>
      <c r="Y263" s="4">
        <v>327.41666700000002</v>
      </c>
      <c r="Z263" s="4">
        <f>0.5*0.005</f>
        <v>2.5000000000000001E-3</v>
      </c>
      <c r="AA263" s="3">
        <f t="shared" si="88"/>
        <v>3.2142500000000001E-3</v>
      </c>
      <c r="AB263" s="4">
        <v>2.3166669999999998</v>
      </c>
      <c r="AC263" s="4">
        <v>2.3166669999999998</v>
      </c>
      <c r="AD263" s="3">
        <f t="shared" si="89"/>
        <v>10.259591476200001</v>
      </c>
      <c r="AE263" s="4">
        <f t="shared" si="85"/>
        <v>0.01</v>
      </c>
      <c r="AF263" s="3">
        <f t="shared" si="87"/>
        <v>3.2856999999999997E-2</v>
      </c>
      <c r="AG263" s="4">
        <v>0.5</v>
      </c>
      <c r="AH263" s="3">
        <v>6.875E-3</v>
      </c>
      <c r="AI263" s="4"/>
      <c r="AJ263" s="4">
        <v>2.8166669999999998</v>
      </c>
      <c r="AK263" s="3">
        <v>3.2250000000000001E-2</v>
      </c>
      <c r="AL263" s="4">
        <v>0.76</v>
      </c>
      <c r="AM263" s="4"/>
      <c r="AN263" s="4" t="s">
        <v>155</v>
      </c>
      <c r="AO263" s="4" t="s">
        <v>159</v>
      </c>
      <c r="AP263" s="4">
        <v>362.5</v>
      </c>
      <c r="AQ263" s="4">
        <v>97.223332999999997</v>
      </c>
      <c r="AR263" s="4">
        <v>2.2428330000000001</v>
      </c>
      <c r="AS263" s="3">
        <v>11.033333000000001</v>
      </c>
      <c r="AT263" s="4">
        <v>19.238333000000001</v>
      </c>
      <c r="AU263" s="4">
        <v>25.218167000000001</v>
      </c>
      <c r="AV263" s="4"/>
      <c r="AW263" s="3">
        <v>23.666667</v>
      </c>
      <c r="AX263" s="4"/>
      <c r="AY263" s="4"/>
      <c r="AZ263" s="4"/>
      <c r="BA263" s="3">
        <v>0.16633300000000001</v>
      </c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3">
        <v>9.8583000000000004E-2</v>
      </c>
      <c r="BM263" s="4"/>
      <c r="BN263" s="4"/>
      <c r="BO263" s="4"/>
      <c r="BP263" s="4"/>
      <c r="BQ263" s="4"/>
      <c r="BR263" s="4"/>
      <c r="BS263" s="4"/>
      <c r="BT263" s="3">
        <v>2.3381669999999999</v>
      </c>
      <c r="BU263" s="4"/>
      <c r="BV263" s="4"/>
      <c r="BW263" s="4"/>
      <c r="BX263" s="4"/>
      <c r="BY263" s="4"/>
      <c r="BZ263" s="4"/>
      <c r="CA263" s="4"/>
      <c r="CB263" s="3">
        <f>0.5*0.02</f>
        <v>0.01</v>
      </c>
      <c r="CC263" s="4"/>
      <c r="CD263" s="11">
        <v>1293.333333</v>
      </c>
      <c r="CE263" s="4">
        <v>426.66666700000002</v>
      </c>
      <c r="CF263" s="4">
        <v>43.5</v>
      </c>
      <c r="CG263" s="4">
        <v>14.666667</v>
      </c>
      <c r="CH263" s="4"/>
      <c r="CI263" s="4" t="s">
        <v>169</v>
      </c>
      <c r="CJ263" s="4"/>
      <c r="CK263" s="11">
        <v>3771.666667</v>
      </c>
      <c r="CL263" s="11">
        <v>8495.8333330000005</v>
      </c>
      <c r="CM263" s="4" t="s">
        <v>175</v>
      </c>
      <c r="CN263" s="4" t="s">
        <v>317</v>
      </c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>
        <v>0.14624999999999999</v>
      </c>
      <c r="DL263" s="4"/>
      <c r="DM263" s="4"/>
      <c r="DN263" s="4"/>
      <c r="DO263" s="4"/>
      <c r="DP263" s="4"/>
      <c r="DQ263" s="4"/>
      <c r="DR263" s="4"/>
      <c r="DS263" s="4" t="s">
        <v>315</v>
      </c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>
        <v>0.85916700000000001</v>
      </c>
      <c r="ES263" s="4" t="s">
        <v>170</v>
      </c>
      <c r="ET263" s="3">
        <f t="shared" si="90"/>
        <v>0.85916700000000001</v>
      </c>
      <c r="EU263" s="4">
        <v>0.13416700000000001</v>
      </c>
      <c r="EV263" s="4"/>
      <c r="EW263" s="4"/>
      <c r="EX263" s="4"/>
      <c r="EY263" s="4" t="s">
        <v>346</v>
      </c>
      <c r="EZ263" s="4"/>
      <c r="FA263" s="4"/>
      <c r="FB263" s="4"/>
      <c r="FC263" s="4"/>
      <c r="FD263" s="4"/>
      <c r="FE263" s="4"/>
      <c r="FF263" s="4"/>
      <c r="FG263" s="4"/>
      <c r="FH263" s="4"/>
      <c r="FI263" s="4">
        <v>0.68333299999999997</v>
      </c>
      <c r="FJ263" s="4">
        <v>5.9775</v>
      </c>
      <c r="FK263" s="4">
        <v>60.019167000000003</v>
      </c>
    </row>
    <row r="264" spans="1:167" x14ac:dyDescent="0.25">
      <c r="A264" s="13">
        <v>52619</v>
      </c>
      <c r="B264" s="13" t="s">
        <v>435</v>
      </c>
      <c r="C264" s="4" t="s">
        <v>422</v>
      </c>
      <c r="D264" s="4" t="s">
        <v>326</v>
      </c>
      <c r="E264" s="1" t="s">
        <v>841</v>
      </c>
      <c r="F264" s="1"/>
      <c r="G264" s="1"/>
      <c r="H264" s="1" t="s">
        <v>825</v>
      </c>
      <c r="I264" s="1" t="s">
        <v>826</v>
      </c>
      <c r="J264" s="9" t="s">
        <v>878</v>
      </c>
      <c r="K264" s="9" t="s">
        <v>879</v>
      </c>
      <c r="L264" s="10">
        <v>462533</v>
      </c>
      <c r="M264" s="10">
        <v>5072683</v>
      </c>
      <c r="N264" s="15" t="s">
        <v>831</v>
      </c>
      <c r="O264" s="15"/>
      <c r="P264" s="4">
        <v>270.66666700000002</v>
      </c>
      <c r="Q264" s="4" t="s">
        <v>342</v>
      </c>
      <c r="R264" s="3">
        <v>609.16666699999996</v>
      </c>
      <c r="S264" s="4"/>
      <c r="T264" s="4">
        <v>5.6266670000000003</v>
      </c>
      <c r="U264" s="4">
        <v>7.483333</v>
      </c>
      <c r="V264" s="4">
        <v>169.5</v>
      </c>
      <c r="W264" s="4"/>
      <c r="X264" s="4">
        <v>14.733333</v>
      </c>
      <c r="Y264" s="4">
        <v>312.83333299999998</v>
      </c>
      <c r="Z264" s="4">
        <f>0.5*0.005</f>
        <v>2.5000000000000001E-3</v>
      </c>
      <c r="AA264" s="3">
        <f t="shared" si="88"/>
        <v>3.2142500000000001E-3</v>
      </c>
      <c r="AB264" s="4">
        <v>1.2833330000000001</v>
      </c>
      <c r="AC264" s="4">
        <v>1.2833330000000001</v>
      </c>
      <c r="AD264" s="3">
        <f t="shared" si="89"/>
        <v>5.6833685238000005</v>
      </c>
      <c r="AE264" s="4">
        <f t="shared" si="85"/>
        <v>0.01</v>
      </c>
      <c r="AF264" s="3">
        <f t="shared" si="87"/>
        <v>3.2856999999999997E-2</v>
      </c>
      <c r="AG264" s="4">
        <v>0.83333299999999999</v>
      </c>
      <c r="AH264" s="3">
        <f>0.5*0.0045</f>
        <v>2.2499999999999998E-3</v>
      </c>
      <c r="AI264" s="4"/>
      <c r="AJ264" s="4">
        <v>2.1166670000000001</v>
      </c>
      <c r="AK264" s="3">
        <v>1.5583E-2</v>
      </c>
      <c r="AL264" s="4" t="s">
        <v>343</v>
      </c>
      <c r="AM264" s="4"/>
      <c r="AN264" s="4" t="s">
        <v>155</v>
      </c>
      <c r="AO264" s="4">
        <v>0.11666700000000001</v>
      </c>
      <c r="AP264" s="4">
        <v>329.83333299999998</v>
      </c>
      <c r="AQ264" s="4">
        <v>88.694999999999993</v>
      </c>
      <c r="AR264" s="4">
        <v>2.1884999999999999</v>
      </c>
      <c r="AS264" s="3">
        <v>11.166667</v>
      </c>
      <c r="AT264" s="4">
        <v>17.768332999999998</v>
      </c>
      <c r="AU264" s="4">
        <v>22.180667</v>
      </c>
      <c r="AV264" s="4"/>
      <c r="AW264" s="3">
        <v>21.833333</v>
      </c>
      <c r="AX264" s="4"/>
      <c r="AY264" s="4"/>
      <c r="AZ264" s="4"/>
      <c r="BA264" s="3">
        <v>0.154833</v>
      </c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3">
        <v>3.9750000000000001E-2</v>
      </c>
      <c r="BM264" s="4"/>
      <c r="BN264" s="4"/>
      <c r="BO264" s="4"/>
      <c r="BP264" s="4"/>
      <c r="BQ264" s="4"/>
      <c r="BR264" s="4"/>
      <c r="BS264" s="4"/>
      <c r="BT264" s="3">
        <v>0.58633299999999999</v>
      </c>
      <c r="BU264" s="4"/>
      <c r="BV264" s="4"/>
      <c r="BW264" s="4"/>
      <c r="BX264" s="4"/>
      <c r="BY264" s="4"/>
      <c r="BZ264" s="4"/>
      <c r="CA264" s="4"/>
      <c r="CB264" s="3">
        <f>0.5*0.02</f>
        <v>0.01</v>
      </c>
      <c r="CC264" s="4"/>
      <c r="CD264" s="11">
        <v>4108.3333329999996</v>
      </c>
      <c r="CE264" s="11">
        <v>4391.6666670000004</v>
      </c>
      <c r="CF264" s="4">
        <v>77.5</v>
      </c>
      <c r="CG264" s="4">
        <v>13.666667</v>
      </c>
      <c r="CH264" s="4"/>
      <c r="CI264" s="4" t="s">
        <v>169</v>
      </c>
      <c r="CJ264" s="4"/>
      <c r="CK264" s="11">
        <v>12316.666667</v>
      </c>
      <c r="CL264" s="11">
        <v>8926.6666669999995</v>
      </c>
      <c r="CM264" s="4" t="s">
        <v>175</v>
      </c>
      <c r="CN264" s="4" t="s">
        <v>317</v>
      </c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 t="s">
        <v>344</v>
      </c>
      <c r="DL264" s="4"/>
      <c r="DM264" s="4"/>
      <c r="DN264" s="4"/>
      <c r="DO264" s="4"/>
      <c r="DP264" s="4"/>
      <c r="DQ264" s="4"/>
      <c r="DR264" s="4"/>
      <c r="DS264" s="4" t="s">
        <v>315</v>
      </c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>
        <v>0.20333300000000001</v>
      </c>
      <c r="ES264" s="4" t="s">
        <v>170</v>
      </c>
      <c r="ET264" s="3">
        <f t="shared" si="90"/>
        <v>0.20333300000000001</v>
      </c>
      <c r="EU264" s="4" t="s">
        <v>345</v>
      </c>
      <c r="EV264" s="4"/>
      <c r="EW264" s="4"/>
      <c r="EX264" s="4"/>
      <c r="EY264" s="4" t="s">
        <v>346</v>
      </c>
      <c r="EZ264" s="4"/>
      <c r="FA264" s="4"/>
      <c r="FB264" s="4"/>
      <c r="FC264" s="4"/>
      <c r="FD264" s="4"/>
      <c r="FE264" s="4"/>
      <c r="FF264" s="4"/>
      <c r="FG264" s="4"/>
      <c r="FH264" s="4"/>
      <c r="FI264" s="4">
        <v>0.56333299999999997</v>
      </c>
      <c r="FJ264" s="4">
        <v>4.7216670000000001</v>
      </c>
      <c r="FK264" s="4">
        <v>46.676667000000002</v>
      </c>
    </row>
    <row r="265" spans="1:167" x14ac:dyDescent="0.25">
      <c r="A265" s="13">
        <v>52620</v>
      </c>
      <c r="B265" s="13" t="s">
        <v>436</v>
      </c>
      <c r="C265" s="4" t="s">
        <v>422</v>
      </c>
      <c r="D265" s="4" t="s">
        <v>326</v>
      </c>
      <c r="E265" s="1" t="s">
        <v>841</v>
      </c>
      <c r="F265" s="1"/>
      <c r="G265" s="1"/>
      <c r="H265" s="1" t="s">
        <v>825</v>
      </c>
      <c r="I265" s="1" t="s">
        <v>826</v>
      </c>
      <c r="J265" s="9" t="s">
        <v>878</v>
      </c>
      <c r="K265" s="9" t="s">
        <v>879</v>
      </c>
      <c r="L265" s="10">
        <v>464904</v>
      </c>
      <c r="M265" s="10">
        <v>5073973</v>
      </c>
      <c r="N265" s="15" t="s">
        <v>831</v>
      </c>
      <c r="O265" s="15" t="s">
        <v>831</v>
      </c>
      <c r="P265" s="4">
        <v>361.5</v>
      </c>
      <c r="Q265" s="4" t="s">
        <v>342</v>
      </c>
      <c r="R265" s="3">
        <v>959.83333300000004</v>
      </c>
      <c r="S265" s="4"/>
      <c r="T265" s="4">
        <v>6.1133329999999999</v>
      </c>
      <c r="U265" s="4">
        <v>7.1583329999999998</v>
      </c>
      <c r="V265" s="4">
        <v>159.83333300000001</v>
      </c>
      <c r="W265" s="4"/>
      <c r="X265" s="4">
        <v>15.183332999999999</v>
      </c>
      <c r="Y265" s="4">
        <v>408.33333299999998</v>
      </c>
      <c r="Z265" s="4">
        <v>8.3330000000000001E-3</v>
      </c>
      <c r="AA265" s="3">
        <f t="shared" si="88"/>
        <v>1.07137381E-2</v>
      </c>
      <c r="AB265" s="4">
        <v>3.14</v>
      </c>
      <c r="AC265" s="4">
        <v>3.1333329999999999</v>
      </c>
      <c r="AD265" s="3">
        <f t="shared" si="89"/>
        <v>13.8762785238</v>
      </c>
      <c r="AE265" s="4">
        <f t="shared" si="85"/>
        <v>0.01</v>
      </c>
      <c r="AF265" s="3">
        <f t="shared" si="87"/>
        <v>3.2856999999999997E-2</v>
      </c>
      <c r="AG265" s="4">
        <v>1.01</v>
      </c>
      <c r="AH265" s="3">
        <v>1.6125E-2</v>
      </c>
      <c r="AI265" s="4"/>
      <c r="AJ265" s="4">
        <v>4.1500000000000004</v>
      </c>
      <c r="AK265" s="3">
        <v>4.9833000000000002E-2</v>
      </c>
      <c r="AL265" s="4">
        <v>0.25666699999999998</v>
      </c>
      <c r="AM265" s="4"/>
      <c r="AN265" s="4" t="s">
        <v>155</v>
      </c>
      <c r="AO265" s="4" t="s">
        <v>159</v>
      </c>
      <c r="AP265" s="4">
        <v>447.66666700000002</v>
      </c>
      <c r="AQ265" s="4">
        <v>137</v>
      </c>
      <c r="AR265" s="4">
        <v>5.2835000000000001</v>
      </c>
      <c r="AS265" s="3">
        <v>54.166666999999997</v>
      </c>
      <c r="AT265" s="4">
        <v>24.725000000000001</v>
      </c>
      <c r="AU265" s="4">
        <v>33.808332999999998</v>
      </c>
      <c r="AV265" s="4"/>
      <c r="AW265" s="3">
        <v>51.833333000000003</v>
      </c>
      <c r="AX265" s="4"/>
      <c r="AY265" s="4"/>
      <c r="AZ265" s="4"/>
      <c r="BA265" s="3">
        <v>0.38400000000000001</v>
      </c>
      <c r="BB265" s="4"/>
      <c r="BC265" s="4">
        <v>0.535833</v>
      </c>
      <c r="BD265" s="4"/>
      <c r="BE265" s="4"/>
      <c r="BF265" s="4"/>
      <c r="BG265" s="4"/>
      <c r="BH265" s="4"/>
      <c r="BI265" s="4"/>
      <c r="BJ265" s="4">
        <v>9.9946669999999997</v>
      </c>
      <c r="BK265" s="4"/>
      <c r="BL265" s="3">
        <v>6.7499999999999999E-3</v>
      </c>
      <c r="BM265" s="4"/>
      <c r="BN265" s="4">
        <v>0.113</v>
      </c>
      <c r="BO265" s="4"/>
      <c r="BP265" s="4">
        <v>13.3085</v>
      </c>
      <c r="BQ265" s="4"/>
      <c r="BR265" s="4">
        <v>0.38874999999999998</v>
      </c>
      <c r="BS265" s="4"/>
      <c r="BT265" s="3">
        <v>0.51166699999999998</v>
      </c>
      <c r="BU265" s="4"/>
      <c r="BV265" s="4"/>
      <c r="BW265" s="4"/>
      <c r="BX265" s="4"/>
      <c r="BY265" s="4"/>
      <c r="BZ265" s="4">
        <v>7.5833329999999997</v>
      </c>
      <c r="CA265" s="4"/>
      <c r="CB265" s="3">
        <v>4.3499999999999997E-2</v>
      </c>
      <c r="CC265" s="4"/>
      <c r="CD265" s="12">
        <v>7155</v>
      </c>
      <c r="CE265" s="11">
        <v>4986.6666670000004</v>
      </c>
      <c r="CF265" s="4">
        <v>33.666666999999997</v>
      </c>
      <c r="CG265" s="4">
        <v>260.66666700000002</v>
      </c>
      <c r="CH265" s="4"/>
      <c r="CI265" s="4" t="s">
        <v>169</v>
      </c>
      <c r="CJ265" s="4"/>
      <c r="CK265" s="12">
        <v>23280</v>
      </c>
      <c r="CL265" s="11">
        <v>8711.6666669999995</v>
      </c>
      <c r="CM265" s="4">
        <v>0.25416699999999998</v>
      </c>
      <c r="CN265" s="4" t="s">
        <v>317</v>
      </c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 t="s">
        <v>344</v>
      </c>
      <c r="DL265" s="4"/>
      <c r="DM265" s="4"/>
      <c r="DN265" s="4"/>
      <c r="DO265" s="4"/>
      <c r="DP265" s="4"/>
      <c r="DQ265" s="4"/>
      <c r="DR265" s="4"/>
      <c r="DS265" s="4" t="s">
        <v>315</v>
      </c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>
        <v>12.299167000000001</v>
      </c>
      <c r="ES265" s="4">
        <v>0.589167</v>
      </c>
      <c r="ET265" s="2">
        <f t="shared" si="90"/>
        <v>12.888334</v>
      </c>
      <c r="EU265" s="4">
        <v>0.51749999999999996</v>
      </c>
      <c r="EV265" s="4"/>
      <c r="EW265" s="4"/>
      <c r="EX265" s="4"/>
      <c r="EY265" s="4">
        <v>0.13375000000000001</v>
      </c>
      <c r="EZ265" s="4"/>
      <c r="FA265" s="4"/>
      <c r="FB265" s="4"/>
      <c r="FC265" s="4"/>
      <c r="FD265" s="4"/>
      <c r="FE265" s="4"/>
      <c r="FF265" s="4"/>
      <c r="FG265" s="4"/>
      <c r="FH265" s="4"/>
      <c r="FI265" s="4">
        <v>1.5608329999999999</v>
      </c>
      <c r="FJ265" s="4">
        <v>6.1349999999999998</v>
      </c>
      <c r="FK265" s="4">
        <v>61.189166999999998</v>
      </c>
    </row>
    <row r="266" spans="1:167" x14ac:dyDescent="0.25">
      <c r="A266" s="13">
        <v>52621</v>
      </c>
      <c r="B266" s="13" t="s">
        <v>617</v>
      </c>
      <c r="C266" s="4" t="s">
        <v>422</v>
      </c>
      <c r="D266" s="4" t="s">
        <v>326</v>
      </c>
      <c r="E266" s="1" t="s">
        <v>841</v>
      </c>
      <c r="F266" s="1" t="s">
        <v>831</v>
      </c>
      <c r="G266" s="1"/>
      <c r="H266" s="1" t="s">
        <v>825</v>
      </c>
      <c r="I266" s="1" t="s">
        <v>826</v>
      </c>
      <c r="J266" s="9" t="s">
        <v>878</v>
      </c>
      <c r="K266" s="9" t="s">
        <v>879</v>
      </c>
      <c r="L266" s="10">
        <v>464510</v>
      </c>
      <c r="M266" s="10">
        <v>5073255</v>
      </c>
      <c r="N266" s="15" t="s">
        <v>831</v>
      </c>
      <c r="O266" s="15" t="s">
        <v>831</v>
      </c>
      <c r="P266" s="4">
        <v>81.333332999999996</v>
      </c>
      <c r="Q266" s="4">
        <v>12.125</v>
      </c>
      <c r="R266" s="3">
        <v>197.33333300000001</v>
      </c>
      <c r="S266" s="4"/>
      <c r="T266" s="4">
        <v>6.21</v>
      </c>
      <c r="U266" s="4">
        <v>7.3416670000000002</v>
      </c>
      <c r="V266" s="4">
        <v>137</v>
      </c>
      <c r="W266" s="4"/>
      <c r="X266" s="4">
        <v>15.441667000000001</v>
      </c>
      <c r="Y266" s="4">
        <v>91.083332999999996</v>
      </c>
      <c r="Z266" s="4">
        <v>5.8749999999999997E-2</v>
      </c>
      <c r="AA266" s="3">
        <f t="shared" si="88"/>
        <v>7.5534875000000001E-2</v>
      </c>
      <c r="AB266" s="4">
        <v>0.95666700000000005</v>
      </c>
      <c r="AC266" s="4">
        <v>0.88333300000000003</v>
      </c>
      <c r="AD266" s="3">
        <f t="shared" si="89"/>
        <v>3.9119285238000003</v>
      </c>
      <c r="AE266" s="4">
        <v>2.1666999999999999E-2</v>
      </c>
      <c r="AF266" s="3">
        <f t="shared" si="87"/>
        <v>7.1191261899999997E-2</v>
      </c>
      <c r="AG266" s="4">
        <v>0.39333299999999999</v>
      </c>
      <c r="AH266" s="3">
        <v>0.13833300000000001</v>
      </c>
      <c r="AI266" s="4"/>
      <c r="AJ266" s="4">
        <v>1.35</v>
      </c>
      <c r="AK266" s="3">
        <v>0.19833300000000001</v>
      </c>
      <c r="AL266" s="4">
        <v>2.2330000000000001</v>
      </c>
      <c r="AM266" s="4"/>
      <c r="AN266" s="4" t="s">
        <v>155</v>
      </c>
      <c r="AO266" s="4" t="s">
        <v>159</v>
      </c>
      <c r="AP266" s="4">
        <v>107.833333</v>
      </c>
      <c r="AQ266" s="4">
        <v>23.211666999999998</v>
      </c>
      <c r="AR266" s="4">
        <v>3.6835</v>
      </c>
      <c r="AS266" s="3">
        <v>19.366667</v>
      </c>
      <c r="AT266" s="4">
        <v>4.6601670000000004</v>
      </c>
      <c r="AU266" s="4">
        <v>15.301333</v>
      </c>
      <c r="AV266" s="4"/>
      <c r="AW266" s="3">
        <v>5.266667</v>
      </c>
      <c r="AX266" s="4"/>
      <c r="AY266" s="4"/>
      <c r="AZ266" s="4"/>
      <c r="BA266" s="3">
        <v>0.28733300000000001</v>
      </c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3">
        <v>4.7750000000000001E-2</v>
      </c>
      <c r="BM266" s="4"/>
      <c r="BN266" s="4"/>
      <c r="BO266" s="4"/>
      <c r="BP266" s="4"/>
      <c r="BQ266" s="4"/>
      <c r="BR266" s="4"/>
      <c r="BS266" s="4"/>
      <c r="BT266" s="3">
        <v>1.0556669999999999</v>
      </c>
      <c r="BU266" s="4"/>
      <c r="BV266" s="4"/>
      <c r="BW266" s="4"/>
      <c r="BX266" s="4"/>
      <c r="BY266" s="4"/>
      <c r="BZ266" s="4"/>
      <c r="CA266" s="4"/>
      <c r="CB266" s="3">
        <v>6.7500000000000004E-2</v>
      </c>
      <c r="CC266" s="4"/>
      <c r="CD266" s="11">
        <v>47816.666666999998</v>
      </c>
      <c r="CE266" s="12">
        <v>10750</v>
      </c>
      <c r="CF266" s="11">
        <v>11180.833333</v>
      </c>
      <c r="CG266" s="4">
        <v>713</v>
      </c>
      <c r="CH266" s="4"/>
      <c r="CI266" s="4">
        <v>40.833333000000003</v>
      </c>
      <c r="CJ266" s="4"/>
      <c r="CK266" s="12">
        <v>100750</v>
      </c>
      <c r="CL266" s="11">
        <v>8311.6666669999995</v>
      </c>
      <c r="CM266" s="4" t="s">
        <v>175</v>
      </c>
      <c r="CN266" s="4" t="s">
        <v>317</v>
      </c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 t="s">
        <v>344</v>
      </c>
      <c r="DL266" s="4"/>
      <c r="DM266" s="4"/>
      <c r="DN266" s="4"/>
      <c r="DO266" s="4"/>
      <c r="DP266" s="4"/>
      <c r="DQ266" s="4"/>
      <c r="DR266" s="4"/>
      <c r="DS266" s="4" t="s">
        <v>315</v>
      </c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>
        <v>0.38583299999999998</v>
      </c>
      <c r="ES266" s="4" t="s">
        <v>170</v>
      </c>
      <c r="ET266" s="3">
        <f t="shared" si="90"/>
        <v>0.38583299999999998</v>
      </c>
      <c r="EU266" s="4" t="s">
        <v>345</v>
      </c>
      <c r="EV266" s="4"/>
      <c r="EW266" s="4"/>
      <c r="EX266" s="4"/>
      <c r="EY266" s="4" t="s">
        <v>346</v>
      </c>
      <c r="EZ266" s="4"/>
      <c r="FA266" s="4"/>
      <c r="FB266" s="4"/>
      <c r="FC266" s="4"/>
      <c r="FD266" s="4"/>
      <c r="FE266" s="4"/>
      <c r="FF266" s="4"/>
      <c r="FG266" s="4"/>
      <c r="FH266" s="4"/>
      <c r="FI266" s="4">
        <v>1.6233329999999999</v>
      </c>
      <c r="FJ266" s="4">
        <v>4.4249999999999998</v>
      </c>
      <c r="FK266" s="4">
        <v>44.358333000000002</v>
      </c>
    </row>
    <row r="267" spans="1:167" x14ac:dyDescent="0.25">
      <c r="A267" s="13">
        <v>52622</v>
      </c>
      <c r="B267" s="13" t="s">
        <v>645</v>
      </c>
      <c r="C267" s="4" t="s">
        <v>646</v>
      </c>
      <c r="D267" s="4" t="s">
        <v>326</v>
      </c>
      <c r="E267" s="1" t="s">
        <v>841</v>
      </c>
      <c r="F267" s="1" t="s">
        <v>831</v>
      </c>
      <c r="G267" s="1"/>
      <c r="H267" s="1" t="s">
        <v>825</v>
      </c>
      <c r="I267" s="1" t="s">
        <v>826</v>
      </c>
      <c r="J267" s="9" t="s">
        <v>878</v>
      </c>
      <c r="K267" s="9" t="s">
        <v>879</v>
      </c>
      <c r="L267" s="10">
        <v>463317.73</v>
      </c>
      <c r="M267" s="10">
        <v>5074101.22</v>
      </c>
      <c r="N267" s="15" t="s">
        <v>831</v>
      </c>
      <c r="O267" s="15"/>
      <c r="P267" s="4">
        <v>352.16666700000002</v>
      </c>
      <c r="Q267" s="4" t="s">
        <v>342</v>
      </c>
      <c r="R267" s="3">
        <v>760.33333300000004</v>
      </c>
      <c r="S267" s="4"/>
      <c r="T267" s="4">
        <v>11.018333</v>
      </c>
      <c r="U267" s="4">
        <v>7.3833330000000004</v>
      </c>
      <c r="V267" s="4">
        <v>175.66666699999999</v>
      </c>
      <c r="W267" s="4"/>
      <c r="X267" s="4">
        <v>15.633333</v>
      </c>
      <c r="Y267" s="4">
        <v>361.33333299999998</v>
      </c>
      <c r="Z267" s="4">
        <v>5.4169999999999999E-3</v>
      </c>
      <c r="AA267" s="3">
        <f t="shared" si="88"/>
        <v>6.9646369000000005E-3</v>
      </c>
      <c r="AB267" s="4">
        <v>1.4366669999999999</v>
      </c>
      <c r="AC267" s="4">
        <v>1.433333</v>
      </c>
      <c r="AD267" s="3">
        <f t="shared" si="89"/>
        <v>6.3476585238000007</v>
      </c>
      <c r="AE267" s="4">
        <f>0.5*0.02</f>
        <v>0.01</v>
      </c>
      <c r="AF267" s="3">
        <f t="shared" si="87"/>
        <v>3.2856999999999997E-2</v>
      </c>
      <c r="AG267" s="4">
        <v>0.38</v>
      </c>
      <c r="AH267" s="3">
        <v>5.5375000000000001E-2</v>
      </c>
      <c r="AI267" s="4"/>
      <c r="AJ267" s="4">
        <v>1.816667</v>
      </c>
      <c r="AK267" s="3">
        <v>8.6666999999999994E-2</v>
      </c>
      <c r="AL267" s="4">
        <v>1.757333</v>
      </c>
      <c r="AM267" s="4"/>
      <c r="AN267" s="4" t="s">
        <v>155</v>
      </c>
      <c r="AO267" s="4">
        <v>0.16833300000000001</v>
      </c>
      <c r="AP267" s="4">
        <v>430</v>
      </c>
      <c r="AQ267" s="4">
        <v>111.441667</v>
      </c>
      <c r="AR267" s="4">
        <v>4.6879999999999997</v>
      </c>
      <c r="AS267" s="3">
        <v>17.216667000000001</v>
      </c>
      <c r="AT267" s="4">
        <v>17.168333000000001</v>
      </c>
      <c r="AU267" s="4">
        <v>25.343333000000001</v>
      </c>
      <c r="AV267" s="4"/>
      <c r="AW267" s="3">
        <v>27.333333</v>
      </c>
      <c r="AX267" s="4"/>
      <c r="AY267" s="4"/>
      <c r="AZ267" s="4"/>
      <c r="BA267" s="3">
        <v>0.81333299999999997</v>
      </c>
      <c r="BB267" s="4"/>
      <c r="BC267" s="4">
        <v>25.741167000000001</v>
      </c>
      <c r="BD267" s="4"/>
      <c r="BE267" s="4"/>
      <c r="BF267" s="4"/>
      <c r="BG267" s="4"/>
      <c r="BH267" s="4"/>
      <c r="BI267" s="4"/>
      <c r="BJ267" s="4">
        <v>17.922332999999998</v>
      </c>
      <c r="BK267" s="4"/>
      <c r="BL267" s="3">
        <v>4.8833000000000001E-2</v>
      </c>
      <c r="BM267" s="4"/>
      <c r="BN267" s="4">
        <v>0.98599999999999999</v>
      </c>
      <c r="BO267" s="4"/>
      <c r="BP267" s="4">
        <v>10.171666999999999</v>
      </c>
      <c r="BQ267" s="4"/>
      <c r="BR267" s="4">
        <v>0.26458300000000001</v>
      </c>
      <c r="BS267" s="4"/>
      <c r="BT267" s="3">
        <v>0.98483299999999996</v>
      </c>
      <c r="BU267" s="4"/>
      <c r="BV267" s="4"/>
      <c r="BW267" s="4"/>
      <c r="BX267" s="4"/>
      <c r="BY267" s="4"/>
      <c r="BZ267" s="4">
        <v>11.916667</v>
      </c>
      <c r="CA267" s="4"/>
      <c r="CB267" s="3">
        <f>0.5*0.02</f>
        <v>0.01</v>
      </c>
      <c r="CC267" s="4"/>
      <c r="CD267" s="12">
        <v>4800</v>
      </c>
      <c r="CE267" s="11">
        <v>2363.333333</v>
      </c>
      <c r="CF267" s="4">
        <v>76.166667000000004</v>
      </c>
      <c r="CG267" s="4">
        <v>316.5</v>
      </c>
      <c r="CH267" s="4"/>
      <c r="CI267" s="4">
        <v>37.5</v>
      </c>
      <c r="CJ267" s="4"/>
      <c r="CK267" s="11">
        <v>8683.3333330000005</v>
      </c>
      <c r="CL267" s="11">
        <v>9228.3333330000005</v>
      </c>
      <c r="CM267" s="4">
        <v>0.11749999999999999</v>
      </c>
      <c r="CN267" s="4" t="s">
        <v>317</v>
      </c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 t="s">
        <v>344</v>
      </c>
      <c r="DL267" s="4"/>
      <c r="DM267" s="4"/>
      <c r="DN267" s="4"/>
      <c r="DO267" s="4"/>
      <c r="DP267" s="4"/>
      <c r="DQ267" s="4"/>
      <c r="DR267" s="4"/>
      <c r="DS267" s="4" t="s">
        <v>315</v>
      </c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>
        <v>1.213333</v>
      </c>
      <c r="ES267" s="4">
        <v>9.5000000000000001E-2</v>
      </c>
      <c r="ET267" s="3">
        <f t="shared" si="90"/>
        <v>1.308333</v>
      </c>
      <c r="EU267" s="4" t="s">
        <v>345</v>
      </c>
      <c r="EV267" s="4"/>
      <c r="EW267" s="4"/>
      <c r="EX267" s="4"/>
      <c r="EY267" s="4" t="s">
        <v>346</v>
      </c>
      <c r="EZ267" s="4"/>
      <c r="FA267" s="4"/>
      <c r="FB267" s="4"/>
      <c r="FC267" s="4"/>
      <c r="FD267" s="4"/>
      <c r="FE267" s="4"/>
      <c r="FF267" s="4"/>
      <c r="FG267" s="4"/>
      <c r="FH267" s="4"/>
      <c r="FI267" s="4">
        <v>0.88833300000000004</v>
      </c>
      <c r="FJ267" s="4">
        <v>4.766667</v>
      </c>
      <c r="FK267" s="4">
        <v>48.023333000000001</v>
      </c>
    </row>
    <row r="268" spans="1:167" x14ac:dyDescent="0.25">
      <c r="A268" s="13">
        <v>52623</v>
      </c>
      <c r="B268" s="13" t="s">
        <v>647</v>
      </c>
      <c r="C268" s="4" t="s">
        <v>646</v>
      </c>
      <c r="D268" s="4" t="s">
        <v>326</v>
      </c>
      <c r="E268" s="1" t="s">
        <v>841</v>
      </c>
      <c r="F268" s="1" t="s">
        <v>831</v>
      </c>
      <c r="G268" s="1"/>
      <c r="H268" s="1" t="s">
        <v>825</v>
      </c>
      <c r="I268" s="1" t="s">
        <v>826</v>
      </c>
      <c r="J268" s="9" t="s">
        <v>878</v>
      </c>
      <c r="K268" s="9" t="s">
        <v>879</v>
      </c>
      <c r="L268" s="10">
        <v>464648.78</v>
      </c>
      <c r="M268" s="10">
        <v>5074327.51</v>
      </c>
      <c r="N268" s="15" t="s">
        <v>831</v>
      </c>
      <c r="O268" s="15"/>
      <c r="P268" s="4">
        <v>342.33333299999998</v>
      </c>
      <c r="Q268" s="4" t="s">
        <v>342</v>
      </c>
      <c r="R268" s="3">
        <v>912.33333300000004</v>
      </c>
      <c r="S268" s="4"/>
      <c r="T268" s="4">
        <v>11.994999999999999</v>
      </c>
      <c r="U268" s="4">
        <v>7.266667</v>
      </c>
      <c r="V268" s="4">
        <v>154</v>
      </c>
      <c r="W268" s="4"/>
      <c r="X268" s="4">
        <v>15.333333</v>
      </c>
      <c r="Y268" s="4">
        <v>389.66666700000002</v>
      </c>
      <c r="Z268" s="4">
        <v>0.01</v>
      </c>
      <c r="AA268" s="3">
        <f t="shared" si="88"/>
        <v>1.2857E-2</v>
      </c>
      <c r="AB268" s="4">
        <v>3.9416669999999998</v>
      </c>
      <c r="AC268" s="4">
        <v>3.9333330000000002</v>
      </c>
      <c r="AD268" s="3">
        <f t="shared" si="89"/>
        <v>17.419158523800004</v>
      </c>
      <c r="AE268" s="4">
        <f>0.5*0.02</f>
        <v>0.01</v>
      </c>
      <c r="AF268" s="3">
        <f t="shared" si="87"/>
        <v>3.2856999999999997E-2</v>
      </c>
      <c r="AG268" s="4">
        <v>0.47499999999999998</v>
      </c>
      <c r="AH268" s="3">
        <v>1.7416999999999998E-2</v>
      </c>
      <c r="AI268" s="4"/>
      <c r="AJ268" s="4">
        <v>4.4166670000000003</v>
      </c>
      <c r="AK268" s="3">
        <v>0.09</v>
      </c>
      <c r="AL268" s="4">
        <v>2.4583330000000001</v>
      </c>
      <c r="AM268" s="4"/>
      <c r="AN268" s="4" t="s">
        <v>155</v>
      </c>
      <c r="AO268" s="4" t="s">
        <v>159</v>
      </c>
      <c r="AP268" s="4">
        <v>417.66666700000002</v>
      </c>
      <c r="AQ268" s="4">
        <v>161.283333</v>
      </c>
      <c r="AR268" s="4">
        <v>3.3751669999999998</v>
      </c>
      <c r="AS268" s="3">
        <v>25.5</v>
      </c>
      <c r="AT268" s="4">
        <v>15.693333000000001</v>
      </c>
      <c r="AU268" s="4">
        <v>62.821666999999998</v>
      </c>
      <c r="AV268" s="4"/>
      <c r="AW268" s="3">
        <v>74.833332999999996</v>
      </c>
      <c r="AX268" s="4"/>
      <c r="AY268" s="4"/>
      <c r="AZ268" s="4"/>
      <c r="BA268" s="3">
        <v>1.575</v>
      </c>
      <c r="BB268" s="4"/>
      <c r="BC268" s="4">
        <v>5.8943329999999996</v>
      </c>
      <c r="BD268" s="4"/>
      <c r="BE268" s="4"/>
      <c r="BF268" s="4"/>
      <c r="BG268" s="4"/>
      <c r="BH268" s="4"/>
      <c r="BI268" s="4"/>
      <c r="BJ268" s="4">
        <v>16.033667000000001</v>
      </c>
      <c r="BK268" s="4"/>
      <c r="BL268" s="3">
        <v>6.4083000000000001E-2</v>
      </c>
      <c r="BM268" s="4"/>
      <c r="BN268" s="4">
        <v>0.29633300000000001</v>
      </c>
      <c r="BO268" s="4"/>
      <c r="BP268" s="4">
        <v>13.091666999999999</v>
      </c>
      <c r="BQ268" s="4"/>
      <c r="BR268" s="4">
        <v>0.43383300000000002</v>
      </c>
      <c r="BS268" s="4"/>
      <c r="BT268" s="3">
        <v>1.2981670000000001</v>
      </c>
      <c r="BU268" s="4"/>
      <c r="BV268" s="4"/>
      <c r="BW268" s="4"/>
      <c r="BX268" s="4"/>
      <c r="BY268" s="4"/>
      <c r="BZ268" s="4">
        <v>25.666667</v>
      </c>
      <c r="CA268" s="4"/>
      <c r="CB268" s="3">
        <f>0.5*0.02</f>
        <v>0.01</v>
      </c>
      <c r="CC268" s="4"/>
      <c r="CD268" s="11">
        <v>4583.3333329999996</v>
      </c>
      <c r="CE268" s="12">
        <v>4050</v>
      </c>
      <c r="CF268" s="4">
        <v>79.333332999999996</v>
      </c>
      <c r="CG268" s="4">
        <v>41</v>
      </c>
      <c r="CH268" s="4"/>
      <c r="CI268" s="4" t="s">
        <v>169</v>
      </c>
      <c r="CJ268" s="4"/>
      <c r="CK268" s="11">
        <v>4083.333333</v>
      </c>
      <c r="CL268" s="11">
        <v>11226.666667</v>
      </c>
      <c r="CM268" s="4" t="s">
        <v>175</v>
      </c>
      <c r="CN268" s="4" t="s">
        <v>317</v>
      </c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 t="s">
        <v>344</v>
      </c>
      <c r="DL268" s="4"/>
      <c r="DM268" s="4"/>
      <c r="DN268" s="4"/>
      <c r="DO268" s="4"/>
      <c r="DP268" s="4"/>
      <c r="DQ268" s="4"/>
      <c r="DR268" s="4"/>
      <c r="DS268" s="4" t="s">
        <v>315</v>
      </c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>
        <v>0.43833299999999997</v>
      </c>
      <c r="ES268" s="4">
        <v>8.6666999999999994E-2</v>
      </c>
      <c r="ET268" s="3">
        <f t="shared" si="90"/>
        <v>0.52499999999999991</v>
      </c>
      <c r="EU268" s="4" t="s">
        <v>345</v>
      </c>
      <c r="EV268" s="4"/>
      <c r="EW268" s="4"/>
      <c r="EX268" s="4"/>
      <c r="EY268" s="4" t="s">
        <v>346</v>
      </c>
      <c r="EZ268" s="4"/>
      <c r="FA268" s="4"/>
      <c r="FB268" s="4"/>
      <c r="FC268" s="4"/>
      <c r="FD268" s="4"/>
      <c r="FE268" s="4"/>
      <c r="FF268" s="4"/>
      <c r="FG268" s="4"/>
      <c r="FH268" s="4"/>
      <c r="FI268" s="4">
        <v>0.94166700000000003</v>
      </c>
      <c r="FJ268" s="4">
        <v>5.391667</v>
      </c>
      <c r="FK268" s="4">
        <v>53.875</v>
      </c>
    </row>
    <row r="269" spans="1:167" x14ac:dyDescent="0.25">
      <c r="A269" s="13">
        <v>52624</v>
      </c>
      <c r="B269" s="13" t="s">
        <v>648</v>
      </c>
      <c r="C269" s="4" t="s">
        <v>646</v>
      </c>
      <c r="D269" s="4" t="s">
        <v>326</v>
      </c>
      <c r="E269" s="1" t="s">
        <v>841</v>
      </c>
      <c r="F269" s="1" t="s">
        <v>831</v>
      </c>
      <c r="G269" s="1" t="s">
        <v>831</v>
      </c>
      <c r="H269" s="1" t="s">
        <v>825</v>
      </c>
      <c r="I269" s="1" t="s">
        <v>826</v>
      </c>
      <c r="J269" s="9" t="s">
        <v>878</v>
      </c>
      <c r="K269" s="9" t="s">
        <v>879</v>
      </c>
      <c r="L269" s="10">
        <v>464506.11</v>
      </c>
      <c r="M269" s="10">
        <v>5073252.66</v>
      </c>
      <c r="N269" s="15" t="s">
        <v>831</v>
      </c>
      <c r="O269" s="15"/>
      <c r="P269" s="4">
        <v>306</v>
      </c>
      <c r="Q269" s="4" t="s">
        <v>342</v>
      </c>
      <c r="R269" s="3">
        <v>763.66666699999996</v>
      </c>
      <c r="S269" s="4"/>
      <c r="T269" s="4">
        <v>7.6883330000000001</v>
      </c>
      <c r="U269" s="4">
        <v>7.3</v>
      </c>
      <c r="V269" s="4">
        <v>156</v>
      </c>
      <c r="W269" s="4"/>
      <c r="X269" s="4">
        <v>15.666667</v>
      </c>
      <c r="Y269" s="4">
        <v>354.5</v>
      </c>
      <c r="Z269" s="4">
        <v>5.0000000000000001E-3</v>
      </c>
      <c r="AA269" s="3">
        <f t="shared" si="88"/>
        <v>6.4285000000000002E-3</v>
      </c>
      <c r="AB269" s="4">
        <v>4.2366669999999997</v>
      </c>
      <c r="AC269" s="4">
        <v>4.233333</v>
      </c>
      <c r="AD269" s="3">
        <f t="shared" si="89"/>
        <v>18.747738523800002</v>
      </c>
      <c r="AE269" s="4">
        <f>0.5*0.02</f>
        <v>0.01</v>
      </c>
      <c r="AF269" s="3">
        <f t="shared" si="87"/>
        <v>3.2856999999999997E-2</v>
      </c>
      <c r="AG269" s="4">
        <v>0.68</v>
      </c>
      <c r="AH269" s="3">
        <f>0.5*0.0045</f>
        <v>2.2499999999999998E-3</v>
      </c>
      <c r="AI269" s="4"/>
      <c r="AJ269" s="4">
        <v>4.9166670000000003</v>
      </c>
      <c r="AK269" s="3">
        <v>1.8166999999999999E-2</v>
      </c>
      <c r="AL269" s="4">
        <v>0.88666699999999998</v>
      </c>
      <c r="AM269" s="4"/>
      <c r="AN269" s="4" t="s">
        <v>155</v>
      </c>
      <c r="AO269" s="4" t="s">
        <v>159</v>
      </c>
      <c r="AP269" s="4">
        <v>373</v>
      </c>
      <c r="AQ269" s="4">
        <v>107.666667</v>
      </c>
      <c r="AR269" s="4">
        <v>2.6760000000000002</v>
      </c>
      <c r="AS269" s="3">
        <v>34.5</v>
      </c>
      <c r="AT269" s="4">
        <v>19.938333</v>
      </c>
      <c r="AU269" s="4">
        <v>21.983332999999998</v>
      </c>
      <c r="AV269" s="4"/>
      <c r="AW269" s="3">
        <v>24.333333</v>
      </c>
      <c r="AX269" s="4"/>
      <c r="AY269" s="4"/>
      <c r="AZ269" s="4"/>
      <c r="BA269" s="3">
        <v>0.248333</v>
      </c>
      <c r="BB269" s="4"/>
      <c r="BC269" s="4">
        <v>0.61766699999999997</v>
      </c>
      <c r="BD269" s="4"/>
      <c r="BE269" s="4"/>
      <c r="BF269" s="4"/>
      <c r="BG269" s="4"/>
      <c r="BH269" s="4"/>
      <c r="BI269" s="4"/>
      <c r="BJ269" s="4">
        <v>7.1668329999999996</v>
      </c>
      <c r="BK269" s="4"/>
      <c r="BL269" s="3">
        <v>5.2500000000000003E-3</v>
      </c>
      <c r="BM269" s="4"/>
      <c r="BN269" s="4">
        <v>0.23466699999999999</v>
      </c>
      <c r="BO269" s="4"/>
      <c r="BP269" s="4">
        <v>3.9940000000000002</v>
      </c>
      <c r="BQ269" s="4"/>
      <c r="BR269" s="4">
        <v>0.30883300000000002</v>
      </c>
      <c r="BS269" s="4"/>
      <c r="BT269" s="3">
        <v>0.442</v>
      </c>
      <c r="BU269" s="4"/>
      <c r="BV269" s="4"/>
      <c r="BW269" s="4"/>
      <c r="BX269" s="4"/>
      <c r="BY269" s="4"/>
      <c r="BZ269" s="4" t="s">
        <v>215</v>
      </c>
      <c r="CA269" s="4"/>
      <c r="CB269" s="3">
        <v>3.0667E-2</v>
      </c>
      <c r="CC269" s="4"/>
      <c r="CD269" s="11">
        <v>1711.666667</v>
      </c>
      <c r="CE269" s="4">
        <v>705</v>
      </c>
      <c r="CF269" s="4">
        <v>807.16666699999996</v>
      </c>
      <c r="CG269" s="4">
        <v>62</v>
      </c>
      <c r="CH269" s="4"/>
      <c r="CI269" s="4" t="s">
        <v>169</v>
      </c>
      <c r="CJ269" s="4"/>
      <c r="CK269" s="11">
        <v>4833.3333329999996</v>
      </c>
      <c r="CL269" s="12">
        <v>8135</v>
      </c>
      <c r="CM269" s="4" t="s">
        <v>175</v>
      </c>
      <c r="CN269" s="4" t="s">
        <v>317</v>
      </c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 t="s">
        <v>344</v>
      </c>
      <c r="DL269" s="4"/>
      <c r="DM269" s="4"/>
      <c r="DN269" s="4"/>
      <c r="DO269" s="4"/>
      <c r="DP269" s="4"/>
      <c r="DQ269" s="4"/>
      <c r="DR269" s="4"/>
      <c r="DS269" s="4" t="s">
        <v>315</v>
      </c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>
        <v>2.8033329999999999</v>
      </c>
      <c r="ES269" s="4">
        <v>0.03</v>
      </c>
      <c r="ET269" s="3">
        <f t="shared" si="90"/>
        <v>2.8333329999999997</v>
      </c>
      <c r="EU269" s="4" t="s">
        <v>345</v>
      </c>
      <c r="EV269" s="4"/>
      <c r="EW269" s="4"/>
      <c r="EX269" s="4"/>
      <c r="EY269" s="4" t="s">
        <v>346</v>
      </c>
      <c r="EZ269" s="4"/>
      <c r="FA269" s="4"/>
      <c r="FB269" s="4"/>
      <c r="FC269" s="4"/>
      <c r="FD269" s="4"/>
      <c r="FE269" s="4"/>
      <c r="FF269" s="4"/>
      <c r="FG269" s="4"/>
      <c r="FH269" s="4"/>
      <c r="FI269" s="4">
        <v>0.80666700000000002</v>
      </c>
      <c r="FJ269" s="4">
        <v>5.068333</v>
      </c>
      <c r="FK269" s="4">
        <v>51.031666999999999</v>
      </c>
    </row>
    <row r="270" spans="1:167" x14ac:dyDescent="0.25">
      <c r="A270" s="13">
        <v>52626</v>
      </c>
      <c r="B270" s="13" t="s">
        <v>649</v>
      </c>
      <c r="C270" s="4" t="s">
        <v>646</v>
      </c>
      <c r="D270" s="4" t="s">
        <v>326</v>
      </c>
      <c r="E270" s="1" t="s">
        <v>841</v>
      </c>
      <c r="F270" s="1" t="s">
        <v>831</v>
      </c>
      <c r="G270" s="1" t="s">
        <v>831</v>
      </c>
      <c r="H270" s="1" t="s">
        <v>825</v>
      </c>
      <c r="I270" s="1" t="s">
        <v>826</v>
      </c>
      <c r="J270" s="9" t="s">
        <v>878</v>
      </c>
      <c r="K270" s="9" t="s">
        <v>879</v>
      </c>
      <c r="L270" s="10">
        <v>463315.45</v>
      </c>
      <c r="M270" s="10">
        <v>5074101.03</v>
      </c>
      <c r="N270" s="15" t="s">
        <v>831</v>
      </c>
      <c r="O270" s="15"/>
      <c r="P270" s="4">
        <v>332.66666700000002</v>
      </c>
      <c r="Q270" s="4" t="s">
        <v>342</v>
      </c>
      <c r="R270" s="3">
        <v>811.83333300000004</v>
      </c>
      <c r="S270" s="4"/>
      <c r="T270" s="4">
        <v>10.051667</v>
      </c>
      <c r="U270" s="4">
        <v>7.3</v>
      </c>
      <c r="V270" s="4">
        <v>174.66666699999999</v>
      </c>
      <c r="W270" s="4"/>
      <c r="X270" s="4">
        <v>15.633333</v>
      </c>
      <c r="Y270" s="4">
        <v>367.66666700000002</v>
      </c>
      <c r="Z270" s="4">
        <f>0.5*0.005</f>
        <v>2.5000000000000001E-3</v>
      </c>
      <c r="AA270" s="3">
        <f t="shared" si="88"/>
        <v>3.2142500000000001E-3</v>
      </c>
      <c r="AB270" s="4">
        <v>5</v>
      </c>
      <c r="AC270" s="4">
        <v>5</v>
      </c>
      <c r="AD270" s="3">
        <f t="shared" si="89"/>
        <v>22.143000000000001</v>
      </c>
      <c r="AE270" s="4">
        <f>0.5*0.02</f>
        <v>0.01</v>
      </c>
      <c r="AF270" s="3">
        <f t="shared" si="87"/>
        <v>3.2856999999999997E-2</v>
      </c>
      <c r="AG270" s="4">
        <v>0.98333300000000001</v>
      </c>
      <c r="AH270" s="3">
        <v>2.9083000000000001E-2</v>
      </c>
      <c r="AI270" s="4"/>
      <c r="AJ270" s="4">
        <v>5.983333</v>
      </c>
      <c r="AK270" s="3">
        <v>0.11833299999999999</v>
      </c>
      <c r="AL270" s="4">
        <v>0.35</v>
      </c>
      <c r="AM270" s="4"/>
      <c r="AN270" s="4" t="s">
        <v>155</v>
      </c>
      <c r="AO270" s="4">
        <v>0.20666699999999999</v>
      </c>
      <c r="AP270" s="4">
        <v>405.66666700000002</v>
      </c>
      <c r="AQ270" s="4">
        <v>119.033333</v>
      </c>
      <c r="AR270" s="4">
        <v>8.5978329999999996</v>
      </c>
      <c r="AS270" s="3">
        <v>19.666667</v>
      </c>
      <c r="AT270" s="4">
        <v>21.501667000000001</v>
      </c>
      <c r="AU270" s="4">
        <v>15.280333000000001</v>
      </c>
      <c r="AV270" s="4"/>
      <c r="AW270" s="3">
        <v>31.666667</v>
      </c>
      <c r="AX270" s="4"/>
      <c r="AY270" s="4"/>
      <c r="AZ270" s="4"/>
      <c r="BA270" s="3">
        <v>4.9278329999999997</v>
      </c>
      <c r="BB270" s="4"/>
      <c r="BC270" s="4">
        <v>1.322333</v>
      </c>
      <c r="BD270" s="4"/>
      <c r="BE270" s="4"/>
      <c r="BF270" s="4"/>
      <c r="BG270" s="4"/>
      <c r="BH270" s="4"/>
      <c r="BI270" s="4"/>
      <c r="BJ270" s="4">
        <v>13.266332999999999</v>
      </c>
      <c r="BK270" s="4"/>
      <c r="BL270" s="3">
        <v>6.9170000000000004E-3</v>
      </c>
      <c r="BM270" s="4"/>
      <c r="BN270" s="4">
        <v>0.19683300000000001</v>
      </c>
      <c r="BO270" s="4"/>
      <c r="BP270" s="4">
        <v>38.182833000000002</v>
      </c>
      <c r="BQ270" s="4"/>
      <c r="BR270" s="4">
        <v>0.35466700000000001</v>
      </c>
      <c r="BS270" s="4"/>
      <c r="BT270" s="3">
        <v>1.021833</v>
      </c>
      <c r="BU270" s="4"/>
      <c r="BV270" s="4"/>
      <c r="BW270" s="4"/>
      <c r="BX270" s="4"/>
      <c r="BY270" s="4"/>
      <c r="BZ270" s="4">
        <v>9.1666670000000003</v>
      </c>
      <c r="CA270" s="4"/>
      <c r="CB270" s="3">
        <f>0.5*0.02</f>
        <v>0.01</v>
      </c>
      <c r="CC270" s="4"/>
      <c r="CD270" s="11">
        <v>3666.666667</v>
      </c>
      <c r="CE270" s="11">
        <v>4066.666667</v>
      </c>
      <c r="CF270" s="11">
        <v>1513.5</v>
      </c>
      <c r="CG270" s="4">
        <v>47.666666999999997</v>
      </c>
      <c r="CH270" s="4"/>
      <c r="CI270" s="4" t="s">
        <v>169</v>
      </c>
      <c r="CJ270" s="4"/>
      <c r="CK270" s="11">
        <v>2983.333333</v>
      </c>
      <c r="CL270" s="12">
        <v>9240</v>
      </c>
      <c r="CM270" s="4">
        <v>0.124167</v>
      </c>
      <c r="CN270" s="4" t="s">
        <v>317</v>
      </c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 t="s">
        <v>344</v>
      </c>
      <c r="DL270" s="4"/>
      <c r="DM270" s="4"/>
      <c r="DN270" s="4"/>
      <c r="DO270" s="4"/>
      <c r="DP270" s="4"/>
      <c r="DQ270" s="4"/>
      <c r="DR270" s="4"/>
      <c r="DS270" s="4" t="s">
        <v>315</v>
      </c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>
        <v>0.31833299999999998</v>
      </c>
      <c r="ES270" s="4">
        <v>2.6667E-2</v>
      </c>
      <c r="ET270" s="3">
        <f t="shared" si="90"/>
        <v>0.34499999999999997</v>
      </c>
      <c r="EU270" s="4" t="s">
        <v>345</v>
      </c>
      <c r="EV270" s="4"/>
      <c r="EW270" s="4"/>
      <c r="EX270" s="4"/>
      <c r="EY270" s="4" t="s">
        <v>346</v>
      </c>
      <c r="EZ270" s="4"/>
      <c r="FA270" s="4"/>
      <c r="FB270" s="4"/>
      <c r="FC270" s="4"/>
      <c r="FD270" s="4"/>
      <c r="FE270" s="4"/>
      <c r="FF270" s="4"/>
      <c r="FG270" s="4"/>
      <c r="FH270" s="4"/>
      <c r="FI270" s="4">
        <v>0.85666699999999996</v>
      </c>
      <c r="FJ270" s="4">
        <v>7.1316670000000002</v>
      </c>
      <c r="FK270" s="4">
        <v>71.89</v>
      </c>
    </row>
    <row r="271" spans="1:167" x14ac:dyDescent="0.25">
      <c r="A271" s="13">
        <v>52627</v>
      </c>
      <c r="B271" s="13" t="s">
        <v>650</v>
      </c>
      <c r="C271" s="4" t="s">
        <v>646</v>
      </c>
      <c r="D271" s="4" t="s">
        <v>326</v>
      </c>
      <c r="E271" s="1" t="s">
        <v>841</v>
      </c>
      <c r="F271" s="1" t="s">
        <v>831</v>
      </c>
      <c r="G271" s="1"/>
      <c r="H271" s="1" t="s">
        <v>825</v>
      </c>
      <c r="I271" s="1" t="s">
        <v>826</v>
      </c>
      <c r="J271" s="9" t="s">
        <v>878</v>
      </c>
      <c r="K271" s="9" t="s">
        <v>879</v>
      </c>
      <c r="L271" s="10">
        <v>464649.22</v>
      </c>
      <c r="M271" s="10">
        <v>5074329.4400000004</v>
      </c>
      <c r="N271" s="15" t="s">
        <v>831</v>
      </c>
      <c r="O271" s="15"/>
      <c r="P271" s="4">
        <v>327.5</v>
      </c>
      <c r="Q271" s="4" t="s">
        <v>342</v>
      </c>
      <c r="R271" s="3">
        <v>885</v>
      </c>
      <c r="S271" s="4"/>
      <c r="T271" s="4">
        <v>4.5716669999999997</v>
      </c>
      <c r="U271" s="4">
        <v>7.4</v>
      </c>
      <c r="V271" s="4">
        <v>149.66666699999999</v>
      </c>
      <c r="W271" s="4"/>
      <c r="X271" s="4">
        <v>15.3</v>
      </c>
      <c r="Y271" s="4">
        <v>365.16666700000002</v>
      </c>
      <c r="Z271" s="4">
        <v>2.0417000000000001E-2</v>
      </c>
      <c r="AA271" s="3">
        <f t="shared" si="88"/>
        <v>2.6250136900000002E-2</v>
      </c>
      <c r="AB271" s="4">
        <v>4.1433330000000002</v>
      </c>
      <c r="AC271" s="4">
        <v>4.0999999999999996</v>
      </c>
      <c r="AD271" s="3">
        <f t="shared" si="89"/>
        <v>18.157260000000001</v>
      </c>
      <c r="AE271" s="4">
        <v>3.3333000000000002E-2</v>
      </c>
      <c r="AF271" s="3">
        <f t="shared" si="87"/>
        <v>0.1095222381</v>
      </c>
      <c r="AG271" s="4">
        <v>0.84</v>
      </c>
      <c r="AH271" s="3">
        <v>3.1125E-2</v>
      </c>
      <c r="AI271" s="4"/>
      <c r="AJ271" s="4">
        <v>4.983333</v>
      </c>
      <c r="AK271" s="3">
        <v>6.1667E-2</v>
      </c>
      <c r="AL271" s="4">
        <v>0.248333</v>
      </c>
      <c r="AM271" s="4"/>
      <c r="AN271" s="4" t="s">
        <v>155</v>
      </c>
      <c r="AO271" s="4" t="s">
        <v>159</v>
      </c>
      <c r="AP271" s="4">
        <v>399.5</v>
      </c>
      <c r="AQ271" s="4">
        <v>115.316667</v>
      </c>
      <c r="AR271" s="4">
        <v>8.6921669999999995</v>
      </c>
      <c r="AS271" s="3">
        <v>46.666666999999997</v>
      </c>
      <c r="AT271" s="4">
        <v>21.803332999999999</v>
      </c>
      <c r="AU271" s="4">
        <v>34.456667000000003</v>
      </c>
      <c r="AV271" s="4"/>
      <c r="AW271" s="3">
        <v>57.333333000000003</v>
      </c>
      <c r="AX271" s="4"/>
      <c r="AY271" s="4"/>
      <c r="AZ271" s="4"/>
      <c r="BA271" s="3">
        <v>0.92966700000000002</v>
      </c>
      <c r="BB271" s="4"/>
      <c r="BC271" s="4">
        <v>5.930167</v>
      </c>
      <c r="BD271" s="4"/>
      <c r="BE271" s="4"/>
      <c r="BF271" s="4"/>
      <c r="BG271" s="4"/>
      <c r="BH271" s="4"/>
      <c r="BI271" s="4"/>
      <c r="BJ271" s="4">
        <v>14.156667000000001</v>
      </c>
      <c r="BK271" s="4"/>
      <c r="BL271" s="3">
        <f>0.5*0.005</f>
        <v>2.5000000000000001E-3</v>
      </c>
      <c r="BM271" s="4"/>
      <c r="BN271" s="4">
        <v>0.20483299999999999</v>
      </c>
      <c r="BO271" s="4"/>
      <c r="BP271" s="4">
        <v>5.2504999999999997</v>
      </c>
      <c r="BQ271" s="4"/>
      <c r="BR271" s="4">
        <v>0.45733299999999999</v>
      </c>
      <c r="BS271" s="4"/>
      <c r="BT271" s="3">
        <v>0.98133300000000001</v>
      </c>
      <c r="BU271" s="4"/>
      <c r="BV271" s="4"/>
      <c r="BW271" s="4"/>
      <c r="BX271" s="4"/>
      <c r="BY271" s="4"/>
      <c r="BZ271" s="4">
        <v>6.6666670000000003</v>
      </c>
      <c r="CA271" s="4"/>
      <c r="CB271" s="3">
        <f>0.5*0.02</f>
        <v>0.01</v>
      </c>
      <c r="CC271" s="4"/>
      <c r="CD271" s="12">
        <v>22800</v>
      </c>
      <c r="CE271" s="12">
        <v>28150</v>
      </c>
      <c r="CF271" s="4">
        <v>58.666666999999997</v>
      </c>
      <c r="CG271" s="11">
        <v>1841.666667</v>
      </c>
      <c r="CH271" s="4"/>
      <c r="CI271" s="4">
        <v>29.166667</v>
      </c>
      <c r="CJ271" s="4"/>
      <c r="CK271" s="11">
        <v>19386.666667000001</v>
      </c>
      <c r="CL271" s="11">
        <v>11481.666667</v>
      </c>
      <c r="CM271" s="4">
        <v>8.9166999999999996E-2</v>
      </c>
      <c r="CN271" s="4" t="s">
        <v>317</v>
      </c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 t="s">
        <v>344</v>
      </c>
      <c r="DL271" s="4"/>
      <c r="DM271" s="4"/>
      <c r="DN271" s="4"/>
      <c r="DO271" s="4"/>
      <c r="DP271" s="4"/>
      <c r="DQ271" s="4"/>
      <c r="DR271" s="4"/>
      <c r="DS271" s="4" t="s">
        <v>315</v>
      </c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>
        <v>5.7549999999999999</v>
      </c>
      <c r="ES271" s="4">
        <v>0.43166700000000002</v>
      </c>
      <c r="ET271" s="3">
        <f t="shared" si="90"/>
        <v>6.1866669999999999</v>
      </c>
      <c r="EU271" s="4">
        <v>0.28833300000000001</v>
      </c>
      <c r="EV271" s="4"/>
      <c r="EW271" s="4"/>
      <c r="EX271" s="4"/>
      <c r="EY271" s="4">
        <v>0.190833</v>
      </c>
      <c r="EZ271" s="4"/>
      <c r="FA271" s="4"/>
      <c r="FB271" s="4"/>
      <c r="FC271" s="4"/>
      <c r="FD271" s="4"/>
      <c r="FE271" s="4"/>
      <c r="FF271" s="4"/>
      <c r="FG271" s="4"/>
      <c r="FH271" s="4"/>
      <c r="FI271" s="4">
        <v>0.80666700000000002</v>
      </c>
      <c r="FJ271" s="4">
        <v>6.6466669999999999</v>
      </c>
      <c r="FK271" s="4">
        <v>66.461667000000006</v>
      </c>
    </row>
    <row r="272" spans="1:167" x14ac:dyDescent="0.25">
      <c r="A272" s="13">
        <v>52701</v>
      </c>
      <c r="B272" s="13" t="s">
        <v>437</v>
      </c>
      <c r="C272" s="4" t="s">
        <v>438</v>
      </c>
      <c r="D272" s="4" t="s">
        <v>326</v>
      </c>
      <c r="E272" s="1" t="s">
        <v>841</v>
      </c>
      <c r="F272" s="1"/>
      <c r="G272" s="1"/>
      <c r="H272" s="1" t="s">
        <v>825</v>
      </c>
      <c r="I272" s="1" t="s">
        <v>826</v>
      </c>
      <c r="J272" s="9" t="s">
        <v>878</v>
      </c>
      <c r="K272" s="9" t="s">
        <v>879</v>
      </c>
      <c r="L272" s="10">
        <v>451430</v>
      </c>
      <c r="M272" s="10">
        <v>5072414</v>
      </c>
      <c r="N272" s="15" t="s">
        <v>831</v>
      </c>
      <c r="O272" s="15"/>
      <c r="P272" s="4">
        <v>362.1</v>
      </c>
      <c r="Q272" s="4" t="s">
        <v>215</v>
      </c>
      <c r="R272" s="3">
        <v>627</v>
      </c>
      <c r="S272" s="4"/>
      <c r="T272" s="4">
        <v>87.333332999999996</v>
      </c>
      <c r="U272" s="4">
        <v>7.1</v>
      </c>
      <c r="V272" s="4">
        <v>193.83333300000001</v>
      </c>
      <c r="W272" s="4"/>
      <c r="X272" s="4">
        <v>12.066667000000001</v>
      </c>
      <c r="Y272" s="4">
        <v>398.85</v>
      </c>
      <c r="Z272" s="4">
        <f>0.5*0.04</f>
        <v>0.02</v>
      </c>
      <c r="AA272" s="3">
        <f t="shared" si="88"/>
        <v>2.5714000000000001E-2</v>
      </c>
      <c r="AB272" s="4">
        <v>0.98</v>
      </c>
      <c r="AC272" s="4">
        <v>0.98</v>
      </c>
      <c r="AD272" s="3">
        <f t="shared" si="89"/>
        <v>4.3400280000000002</v>
      </c>
      <c r="AE272" s="4">
        <f>0.5*0.01</f>
        <v>5.0000000000000001E-3</v>
      </c>
      <c r="AF272" s="3">
        <f t="shared" si="87"/>
        <v>1.6428499999999999E-2</v>
      </c>
      <c r="AG272" s="4">
        <v>0.82</v>
      </c>
      <c r="AH272" s="3">
        <f t="shared" ref="AH272:AH314" si="91">0.5*0.03</f>
        <v>1.4999999999999999E-2</v>
      </c>
      <c r="AI272" s="4"/>
      <c r="AJ272" s="4">
        <v>1.8</v>
      </c>
      <c r="AK272" s="3">
        <v>1.7500000000000002E-2</v>
      </c>
      <c r="AL272" s="4">
        <v>1.4916670000000001</v>
      </c>
      <c r="AM272" s="4"/>
      <c r="AN272" s="4" t="s">
        <v>155</v>
      </c>
      <c r="AO272" s="4"/>
      <c r="AP272" s="4">
        <v>441.75</v>
      </c>
      <c r="AQ272" s="4">
        <v>123.333333</v>
      </c>
      <c r="AR272" s="4">
        <v>2.3833329999999999</v>
      </c>
      <c r="AS272" s="3">
        <v>15.666667</v>
      </c>
      <c r="AT272" s="4">
        <v>24.5</v>
      </c>
      <c r="AU272" s="4">
        <v>11.483333</v>
      </c>
      <c r="AV272" s="4"/>
      <c r="AW272" s="3">
        <v>27.166667</v>
      </c>
      <c r="AX272" s="4"/>
      <c r="AY272" s="4"/>
      <c r="AZ272" s="4"/>
      <c r="BA272" s="3">
        <f>0.5*0.5</f>
        <v>0.25</v>
      </c>
      <c r="BB272" s="4"/>
      <c r="BC272" s="4" t="s">
        <v>215</v>
      </c>
      <c r="BD272" s="4"/>
      <c r="BE272" s="4"/>
      <c r="BF272" s="4"/>
      <c r="BG272" s="4"/>
      <c r="BH272" s="4"/>
      <c r="BI272" s="4"/>
      <c r="BJ272" s="4"/>
      <c r="BK272" s="4"/>
      <c r="BL272" s="3">
        <f>0.5*0.2</f>
        <v>0.1</v>
      </c>
      <c r="BM272" s="4"/>
      <c r="BN272" s="4"/>
      <c r="BO272" s="4"/>
      <c r="BP272" s="4"/>
      <c r="BQ272" s="4"/>
      <c r="BR272" s="4"/>
      <c r="BS272" s="4"/>
      <c r="BT272" s="3">
        <v>7</v>
      </c>
      <c r="BU272" s="4"/>
      <c r="BV272" s="4"/>
      <c r="BW272" s="4"/>
      <c r="BX272" s="4"/>
      <c r="BY272" s="4"/>
      <c r="BZ272" s="4"/>
      <c r="CA272" s="4"/>
      <c r="CB272" s="3">
        <f t="shared" ref="CB272:CB314" si="92">0.5*0.1</f>
        <v>0.05</v>
      </c>
      <c r="CC272" s="4"/>
      <c r="CD272" s="4">
        <v>553.16666699999996</v>
      </c>
      <c r="CE272" s="4">
        <v>383.5</v>
      </c>
      <c r="CF272" s="4">
        <v>2.1666669999999999</v>
      </c>
      <c r="CG272" s="4">
        <v>133.16666699999999</v>
      </c>
      <c r="CH272" s="4"/>
      <c r="CI272" s="4">
        <v>0.66666700000000001</v>
      </c>
      <c r="CJ272" s="4"/>
      <c r="CK272" s="4">
        <v>694.33333300000004</v>
      </c>
      <c r="CL272" s="4">
        <v>390.83333299999998</v>
      </c>
      <c r="CM272" s="4" t="s">
        <v>181</v>
      </c>
      <c r="CN272" s="4" t="s">
        <v>157</v>
      </c>
      <c r="CO272" s="4"/>
      <c r="CP272" s="4"/>
      <c r="CQ272" s="4"/>
      <c r="CR272" s="4"/>
      <c r="CS272" s="4"/>
      <c r="CT272" s="4"/>
      <c r="CU272" s="4"/>
      <c r="CV272" s="4"/>
      <c r="CW272" s="3" t="s">
        <v>170</v>
      </c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 t="s">
        <v>181</v>
      </c>
      <c r="DL272" s="4"/>
      <c r="DM272" s="4"/>
      <c r="DN272" s="4"/>
      <c r="DO272" s="4"/>
      <c r="DP272" s="4"/>
      <c r="DQ272" s="4"/>
      <c r="DR272" s="4"/>
      <c r="DS272" s="4" t="s">
        <v>317</v>
      </c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3" t="s">
        <v>170</v>
      </c>
      <c r="EO272" s="4"/>
      <c r="EP272" s="4"/>
      <c r="EQ272" s="3" t="s">
        <v>318</v>
      </c>
      <c r="ER272" s="4" t="s">
        <v>181</v>
      </c>
      <c r="ES272" s="4" t="s">
        <v>181</v>
      </c>
      <c r="ET272" s="3">
        <f t="shared" si="90"/>
        <v>0</v>
      </c>
      <c r="EU272" s="4" t="s">
        <v>181</v>
      </c>
      <c r="EV272" s="4"/>
      <c r="EW272" s="4"/>
      <c r="EX272" s="4" t="s">
        <v>181</v>
      </c>
      <c r="EY272" s="4" t="s">
        <v>181</v>
      </c>
      <c r="EZ272" s="4"/>
      <c r="FA272" s="4"/>
      <c r="FB272" s="4"/>
      <c r="FC272" s="4"/>
      <c r="FD272" s="4"/>
      <c r="FE272" s="4"/>
      <c r="FF272" s="4"/>
      <c r="FG272" s="4"/>
      <c r="FH272" s="4"/>
      <c r="FI272" s="4">
        <v>45.795000000000002</v>
      </c>
      <c r="FJ272" s="4">
        <v>6.391667</v>
      </c>
      <c r="FK272" s="4">
        <v>59.666666999999997</v>
      </c>
    </row>
    <row r="273" spans="1:167" x14ac:dyDescent="0.25">
      <c r="A273" s="13">
        <v>52703</v>
      </c>
      <c r="B273" s="13" t="s">
        <v>439</v>
      </c>
      <c r="C273" s="4" t="s">
        <v>438</v>
      </c>
      <c r="D273" s="4" t="s">
        <v>326</v>
      </c>
      <c r="E273" s="1" t="s">
        <v>841</v>
      </c>
      <c r="F273" s="1"/>
      <c r="G273" s="1"/>
      <c r="H273" s="1" t="s">
        <v>825</v>
      </c>
      <c r="I273" s="1" t="s">
        <v>826</v>
      </c>
      <c r="J273" s="9" t="s">
        <v>878</v>
      </c>
      <c r="K273" s="9" t="s">
        <v>879</v>
      </c>
      <c r="L273" s="10">
        <v>450794.38</v>
      </c>
      <c r="M273" s="10">
        <v>5072583.28</v>
      </c>
      <c r="N273" s="15" t="s">
        <v>831</v>
      </c>
      <c r="O273" s="15"/>
      <c r="P273" s="4">
        <v>348.433333</v>
      </c>
      <c r="Q273" s="4" t="s">
        <v>215</v>
      </c>
      <c r="R273" s="3">
        <v>635.83333300000004</v>
      </c>
      <c r="S273" s="4"/>
      <c r="T273" s="4">
        <v>1.7833330000000001</v>
      </c>
      <c r="U273" s="4">
        <v>7.1333330000000004</v>
      </c>
      <c r="V273" s="4">
        <v>172.16666699999999</v>
      </c>
      <c r="W273" s="4"/>
      <c r="X273" s="4">
        <v>12.066667000000001</v>
      </c>
      <c r="Y273" s="4">
        <v>395.51666699999998</v>
      </c>
      <c r="Z273" s="4">
        <f>0.5*0.04</f>
        <v>0.02</v>
      </c>
      <c r="AA273" s="3">
        <f t="shared" si="88"/>
        <v>2.5714000000000001E-2</v>
      </c>
      <c r="AB273" s="4">
        <v>1.013333</v>
      </c>
      <c r="AC273" s="4">
        <v>1.013333</v>
      </c>
      <c r="AD273" s="3">
        <f t="shared" si="89"/>
        <v>4.4876465238000005</v>
      </c>
      <c r="AE273" s="4">
        <f>0.5*0.01</f>
        <v>5.0000000000000001E-3</v>
      </c>
      <c r="AF273" s="3">
        <f t="shared" si="87"/>
        <v>1.6428499999999999E-2</v>
      </c>
      <c r="AG273" s="4">
        <v>0.62</v>
      </c>
      <c r="AH273" s="3">
        <f t="shared" si="91"/>
        <v>1.4999999999999999E-2</v>
      </c>
      <c r="AI273" s="4"/>
      <c r="AJ273" s="4">
        <v>1.6333329999999999</v>
      </c>
      <c r="AK273" s="3">
        <v>8.5000000000000006E-3</v>
      </c>
      <c r="AL273" s="4">
        <v>1.5116670000000001</v>
      </c>
      <c r="AM273" s="4"/>
      <c r="AN273" s="4"/>
      <c r="AO273" s="4"/>
      <c r="AP273" s="4">
        <v>425.1</v>
      </c>
      <c r="AQ273" s="4">
        <v>125</v>
      </c>
      <c r="AR273" s="4">
        <v>2.5333329999999998</v>
      </c>
      <c r="AS273" s="3">
        <v>13.6</v>
      </c>
      <c r="AT273" s="4">
        <v>23.666667</v>
      </c>
      <c r="AU273" s="4">
        <v>11.616667</v>
      </c>
      <c r="AV273" s="4"/>
      <c r="AW273" s="3">
        <v>28.833333</v>
      </c>
      <c r="AX273" s="4"/>
      <c r="AY273" s="4"/>
      <c r="AZ273" s="4"/>
      <c r="BA273" s="3">
        <f>0.5*0.5</f>
        <v>0.25</v>
      </c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3">
        <f>0.5*0.2</f>
        <v>0.1</v>
      </c>
      <c r="BM273" s="4"/>
      <c r="BN273" s="4"/>
      <c r="BO273" s="4"/>
      <c r="BP273" s="4"/>
      <c r="BQ273" s="4"/>
      <c r="BR273" s="4"/>
      <c r="BS273" s="4"/>
      <c r="BT273" s="3">
        <f>0.5*2</f>
        <v>1</v>
      </c>
      <c r="BU273" s="4"/>
      <c r="BV273" s="4"/>
      <c r="BW273" s="4"/>
      <c r="BX273" s="4"/>
      <c r="BY273" s="4"/>
      <c r="BZ273" s="4"/>
      <c r="CA273" s="4"/>
      <c r="CB273" s="3">
        <f t="shared" si="92"/>
        <v>0.05</v>
      </c>
      <c r="CC273" s="4"/>
      <c r="CD273" s="4">
        <v>223.5</v>
      </c>
      <c r="CE273" s="4">
        <v>147.33333300000001</v>
      </c>
      <c r="CF273" s="4">
        <v>3</v>
      </c>
      <c r="CG273" s="4">
        <v>9.3333329999999997</v>
      </c>
      <c r="CH273" s="4"/>
      <c r="CI273" s="4">
        <v>5.5</v>
      </c>
      <c r="CJ273" s="4"/>
      <c r="CK273" s="4">
        <v>51.666666999999997</v>
      </c>
      <c r="CL273" s="4">
        <v>664</v>
      </c>
      <c r="CM273" s="4" t="s">
        <v>181</v>
      </c>
      <c r="CN273" s="4" t="s">
        <v>157</v>
      </c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 t="s">
        <v>181</v>
      </c>
      <c r="DL273" s="4"/>
      <c r="DM273" s="4"/>
      <c r="DN273" s="4"/>
      <c r="DO273" s="4"/>
      <c r="DP273" s="4"/>
      <c r="DQ273" s="4"/>
      <c r="DR273" s="4"/>
      <c r="DS273" s="4" t="s">
        <v>317</v>
      </c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 t="s">
        <v>181</v>
      </c>
      <c r="ES273" s="4" t="s">
        <v>181</v>
      </c>
      <c r="ET273" s="3">
        <f t="shared" si="90"/>
        <v>0</v>
      </c>
      <c r="EU273" s="4" t="s">
        <v>181</v>
      </c>
      <c r="EV273" s="4"/>
      <c r="EW273" s="4"/>
      <c r="EX273" s="4" t="s">
        <v>181</v>
      </c>
      <c r="EY273" s="4" t="s">
        <v>181</v>
      </c>
      <c r="EZ273" s="4"/>
      <c r="FA273" s="4"/>
      <c r="FB273" s="4"/>
      <c r="FC273" s="4"/>
      <c r="FD273" s="4"/>
      <c r="FE273" s="4"/>
      <c r="FF273" s="4"/>
      <c r="FG273" s="4"/>
      <c r="FH273" s="4"/>
      <c r="FI273" s="4">
        <v>1.0616669999999999</v>
      </c>
      <c r="FJ273" s="4">
        <v>5.4</v>
      </c>
      <c r="FK273" s="4">
        <v>49.908332999999999</v>
      </c>
    </row>
    <row r="274" spans="1:167" x14ac:dyDescent="0.25">
      <c r="A274" s="13">
        <v>52704</v>
      </c>
      <c r="B274" s="13" t="s">
        <v>440</v>
      </c>
      <c r="C274" s="4" t="s">
        <v>438</v>
      </c>
      <c r="D274" s="4" t="s">
        <v>326</v>
      </c>
      <c r="E274" s="1" t="s">
        <v>841</v>
      </c>
      <c r="F274" s="1"/>
      <c r="G274" s="1"/>
      <c r="H274" s="1" t="s">
        <v>825</v>
      </c>
      <c r="I274" s="1" t="s">
        <v>826</v>
      </c>
      <c r="J274" s="9" t="s">
        <v>878</v>
      </c>
      <c r="K274" s="9" t="s">
        <v>879</v>
      </c>
      <c r="L274" s="10">
        <v>451538.64</v>
      </c>
      <c r="M274" s="10">
        <v>5073145.58</v>
      </c>
      <c r="N274" s="15" t="s">
        <v>831</v>
      </c>
      <c r="O274" s="15"/>
      <c r="P274" s="4">
        <v>404.433333</v>
      </c>
      <c r="Q274" s="4" t="s">
        <v>215</v>
      </c>
      <c r="R274" s="3">
        <v>778</v>
      </c>
      <c r="S274" s="4"/>
      <c r="T274" s="4">
        <v>0.42666700000000002</v>
      </c>
      <c r="U274" s="4">
        <v>7.0333329999999998</v>
      </c>
      <c r="V274" s="4">
        <v>179</v>
      </c>
      <c r="W274" s="4"/>
      <c r="X274" s="4">
        <v>12.466666999999999</v>
      </c>
      <c r="Y274" s="4">
        <v>473.28333300000003</v>
      </c>
      <c r="Z274" s="4">
        <f>0.5*0.04</f>
        <v>0.02</v>
      </c>
      <c r="AA274" s="3">
        <f t="shared" si="88"/>
        <v>2.5714000000000001E-2</v>
      </c>
      <c r="AB274" s="4">
        <v>1.9666669999999999</v>
      </c>
      <c r="AC274" s="4">
        <v>1.9666669999999999</v>
      </c>
      <c r="AD274" s="3">
        <f t="shared" si="89"/>
        <v>8.7095814762000003</v>
      </c>
      <c r="AE274" s="4">
        <f>0.5*0.01</f>
        <v>5.0000000000000001E-3</v>
      </c>
      <c r="AF274" s="3">
        <f t="shared" si="87"/>
        <v>1.6428499999999999E-2</v>
      </c>
      <c r="AG274" s="4">
        <v>0.55000000000000004</v>
      </c>
      <c r="AH274" s="3">
        <f t="shared" si="91"/>
        <v>1.4999999999999999E-2</v>
      </c>
      <c r="AI274" s="4"/>
      <c r="AJ274" s="4">
        <v>2.516667</v>
      </c>
      <c r="AK274" s="3">
        <v>7.4999999999999997E-3</v>
      </c>
      <c r="AL274" s="4">
        <v>1.3033330000000001</v>
      </c>
      <c r="AM274" s="4"/>
      <c r="AN274" s="4"/>
      <c r="AO274" s="4"/>
      <c r="AP274" s="4">
        <v>493.33333299999998</v>
      </c>
      <c r="AQ274" s="4">
        <v>141.66666699999999</v>
      </c>
      <c r="AR274" s="4">
        <v>3.7</v>
      </c>
      <c r="AS274" s="3">
        <v>25.166667</v>
      </c>
      <c r="AT274" s="4">
        <v>30.5</v>
      </c>
      <c r="AU274" s="4">
        <v>19.333333</v>
      </c>
      <c r="AV274" s="4"/>
      <c r="AW274" s="3">
        <v>43</v>
      </c>
      <c r="AX274" s="4"/>
      <c r="AY274" s="4"/>
      <c r="AZ274" s="4"/>
      <c r="BA274" s="3">
        <f>0.5*0.5</f>
        <v>0.25</v>
      </c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3">
        <f>0.5*0.2</f>
        <v>0.1</v>
      </c>
      <c r="BM274" s="4"/>
      <c r="BN274" s="4"/>
      <c r="BO274" s="4"/>
      <c r="BP274" s="4"/>
      <c r="BQ274" s="4"/>
      <c r="BR274" s="4"/>
      <c r="BS274" s="4"/>
      <c r="BT274" s="3">
        <f>0.5*2</f>
        <v>1</v>
      </c>
      <c r="BU274" s="4"/>
      <c r="BV274" s="4"/>
      <c r="BW274" s="4"/>
      <c r="BX274" s="4"/>
      <c r="BY274" s="4"/>
      <c r="BZ274" s="4"/>
      <c r="CA274" s="4"/>
      <c r="CB274" s="3">
        <f t="shared" si="92"/>
        <v>0.05</v>
      </c>
      <c r="CC274" s="4"/>
      <c r="CD274" s="4">
        <v>108.583333</v>
      </c>
      <c r="CE274" s="4">
        <v>103.5</v>
      </c>
      <c r="CF274" s="4">
        <v>0</v>
      </c>
      <c r="CG274" s="4">
        <v>0.83333299999999999</v>
      </c>
      <c r="CH274" s="4"/>
      <c r="CI274" s="4">
        <v>0</v>
      </c>
      <c r="CJ274" s="4"/>
      <c r="CK274" s="4">
        <v>6</v>
      </c>
      <c r="CL274" s="4">
        <v>630.33333300000004</v>
      </c>
      <c r="CM274" s="4" t="s">
        <v>181</v>
      </c>
      <c r="CN274" s="4" t="s">
        <v>157</v>
      </c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 t="s">
        <v>181</v>
      </c>
      <c r="DL274" s="4"/>
      <c r="DM274" s="4"/>
      <c r="DN274" s="4"/>
      <c r="DO274" s="4"/>
      <c r="DP274" s="4"/>
      <c r="DQ274" s="4"/>
      <c r="DR274" s="4"/>
      <c r="DS274" s="4" t="s">
        <v>317</v>
      </c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 t="s">
        <v>181</v>
      </c>
      <c r="ES274" s="4" t="s">
        <v>181</v>
      </c>
      <c r="ET274" s="3">
        <f t="shared" si="90"/>
        <v>0</v>
      </c>
      <c r="EU274" s="4" t="s">
        <v>181</v>
      </c>
      <c r="EV274" s="4"/>
      <c r="EW274" s="4"/>
      <c r="EX274" s="4" t="s">
        <v>181</v>
      </c>
      <c r="EY274" s="4" t="s">
        <v>181</v>
      </c>
      <c r="EZ274" s="4"/>
      <c r="FA274" s="4"/>
      <c r="FB274" s="4"/>
      <c r="FC274" s="4"/>
      <c r="FD274" s="4"/>
      <c r="FE274" s="4"/>
      <c r="FF274" s="4"/>
      <c r="FG274" s="4"/>
      <c r="FH274" s="4"/>
      <c r="FI274" s="4" t="s">
        <v>181</v>
      </c>
      <c r="FJ274" s="4">
        <v>6.4966670000000004</v>
      </c>
      <c r="FK274" s="4">
        <v>60.85</v>
      </c>
    </row>
    <row r="275" spans="1:167" x14ac:dyDescent="0.25">
      <c r="A275" s="13">
        <v>52705</v>
      </c>
      <c r="B275" s="13" t="s">
        <v>441</v>
      </c>
      <c r="C275" s="4" t="s">
        <v>438</v>
      </c>
      <c r="D275" s="4" t="s">
        <v>326</v>
      </c>
      <c r="E275" s="1" t="s">
        <v>841</v>
      </c>
      <c r="F275" s="1"/>
      <c r="G275" s="1"/>
      <c r="H275" s="1" t="s">
        <v>825</v>
      </c>
      <c r="I275" s="1" t="s">
        <v>826</v>
      </c>
      <c r="J275" s="9" t="s">
        <v>878</v>
      </c>
      <c r="K275" s="9" t="s">
        <v>879</v>
      </c>
      <c r="L275" s="10">
        <v>450950.32</v>
      </c>
      <c r="M275" s="10">
        <v>5073026.47</v>
      </c>
      <c r="N275" s="15" t="s">
        <v>831</v>
      </c>
      <c r="O275" s="15"/>
      <c r="P275" s="4">
        <v>295.11666700000001</v>
      </c>
      <c r="Q275" s="4" t="s">
        <v>215</v>
      </c>
      <c r="R275" s="3">
        <v>554.83333300000004</v>
      </c>
      <c r="S275" s="4"/>
      <c r="T275" s="4">
        <v>39.25</v>
      </c>
      <c r="U275" s="4">
        <v>7.1833330000000002</v>
      </c>
      <c r="V275" s="4">
        <v>170.33333300000001</v>
      </c>
      <c r="W275" s="4"/>
      <c r="X275" s="4">
        <v>13.25</v>
      </c>
      <c r="Y275" s="4">
        <v>339.95</v>
      </c>
      <c r="Z275" s="4">
        <f>0.5*0.04</f>
        <v>0.02</v>
      </c>
      <c r="AA275" s="3">
        <f t="shared" si="88"/>
        <v>2.5714000000000001E-2</v>
      </c>
      <c r="AB275" s="4">
        <v>1.523333</v>
      </c>
      <c r="AC275" s="4">
        <v>1.523333</v>
      </c>
      <c r="AD275" s="3">
        <f t="shared" si="89"/>
        <v>6.7462325238000007</v>
      </c>
      <c r="AE275" s="4">
        <f>0.5*0.01</f>
        <v>5.0000000000000001E-3</v>
      </c>
      <c r="AF275" s="3">
        <f t="shared" si="87"/>
        <v>1.6428499999999999E-2</v>
      </c>
      <c r="AG275" s="4">
        <v>0.62666699999999997</v>
      </c>
      <c r="AH275" s="3">
        <f t="shared" si="91"/>
        <v>1.4999999999999999E-2</v>
      </c>
      <c r="AI275" s="4"/>
      <c r="AJ275" s="4">
        <v>2.15</v>
      </c>
      <c r="AK275" s="3">
        <v>1.2999999999999999E-2</v>
      </c>
      <c r="AL275" s="4">
        <v>1.73</v>
      </c>
      <c r="AM275" s="4"/>
      <c r="AN275" s="4" t="s">
        <v>155</v>
      </c>
      <c r="AO275" s="4"/>
      <c r="AP275" s="4">
        <v>360.05</v>
      </c>
      <c r="AQ275" s="4">
        <v>102.333333</v>
      </c>
      <c r="AR275" s="4">
        <v>2.5499999999999998</v>
      </c>
      <c r="AS275" s="3">
        <v>16.833333</v>
      </c>
      <c r="AT275" s="4">
        <v>21</v>
      </c>
      <c r="AU275" s="4">
        <v>12.666667</v>
      </c>
      <c r="AV275" s="4"/>
      <c r="AW275" s="3">
        <v>25.333333</v>
      </c>
      <c r="AX275" s="4"/>
      <c r="AY275" s="4"/>
      <c r="AZ275" s="4"/>
      <c r="BA275" s="3">
        <v>0.745</v>
      </c>
      <c r="BB275" s="4"/>
      <c r="BC275" s="4" t="s">
        <v>215</v>
      </c>
      <c r="BD275" s="4"/>
      <c r="BE275" s="4"/>
      <c r="BF275" s="4"/>
      <c r="BG275" s="4"/>
      <c r="BH275" s="4"/>
      <c r="BI275" s="4"/>
      <c r="BJ275" s="4"/>
      <c r="BK275" s="4"/>
      <c r="BL275" s="3">
        <v>0.48333300000000001</v>
      </c>
      <c r="BM275" s="4"/>
      <c r="BN275" s="4"/>
      <c r="BO275" s="4"/>
      <c r="BP275" s="4"/>
      <c r="BQ275" s="4"/>
      <c r="BR275" s="4"/>
      <c r="BS275" s="4"/>
      <c r="BT275" s="3">
        <v>19.366667</v>
      </c>
      <c r="BU275" s="4"/>
      <c r="BV275" s="4"/>
      <c r="BW275" s="4"/>
      <c r="BX275" s="4"/>
      <c r="BY275" s="4"/>
      <c r="BZ275" s="4"/>
      <c r="CA275" s="4"/>
      <c r="CB275" s="3">
        <f t="shared" si="92"/>
        <v>0.05</v>
      </c>
      <c r="CC275" s="4"/>
      <c r="CD275" s="4">
        <v>377.25</v>
      </c>
      <c r="CE275" s="4">
        <v>318.08333299999998</v>
      </c>
      <c r="CF275" s="4">
        <v>0.33333299999999999</v>
      </c>
      <c r="CG275" s="4">
        <v>1.5</v>
      </c>
      <c r="CH275" s="4"/>
      <c r="CI275" s="4">
        <v>1</v>
      </c>
      <c r="CJ275" s="4"/>
      <c r="CK275" s="4">
        <v>35.833333000000003</v>
      </c>
      <c r="CL275" s="4">
        <v>619.66666699999996</v>
      </c>
      <c r="CM275" s="4" t="s">
        <v>181</v>
      </c>
      <c r="CN275" s="4" t="s">
        <v>157</v>
      </c>
      <c r="CO275" s="4"/>
      <c r="CP275" s="4"/>
      <c r="CQ275" s="4"/>
      <c r="CR275" s="4"/>
      <c r="CS275" s="4"/>
      <c r="CT275" s="4"/>
      <c r="CU275" s="4"/>
      <c r="CV275" s="4"/>
      <c r="CW275" s="3" t="s">
        <v>170</v>
      </c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 t="s">
        <v>181</v>
      </c>
      <c r="DL275" s="4"/>
      <c r="DM275" s="4"/>
      <c r="DN275" s="4"/>
      <c r="DO275" s="4"/>
      <c r="DP275" s="4"/>
      <c r="DQ275" s="4"/>
      <c r="DR275" s="4"/>
      <c r="DS275" s="4" t="s">
        <v>317</v>
      </c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3" t="s">
        <v>170</v>
      </c>
      <c r="EO275" s="4"/>
      <c r="EP275" s="4"/>
      <c r="EQ275" s="3" t="s">
        <v>318</v>
      </c>
      <c r="ER275" s="4" t="s">
        <v>181</v>
      </c>
      <c r="ES275" s="4" t="s">
        <v>181</v>
      </c>
      <c r="ET275" s="3">
        <f t="shared" si="90"/>
        <v>0</v>
      </c>
      <c r="EU275" s="4" t="s">
        <v>181</v>
      </c>
      <c r="EV275" s="4"/>
      <c r="EW275" s="4"/>
      <c r="EX275" s="4" t="s">
        <v>181</v>
      </c>
      <c r="EY275" s="4" t="s">
        <v>181</v>
      </c>
      <c r="EZ275" s="4"/>
      <c r="FA275" s="4"/>
      <c r="FB275" s="4"/>
      <c r="FC275" s="4"/>
      <c r="FD275" s="4"/>
      <c r="FE275" s="4"/>
      <c r="FF275" s="4"/>
      <c r="FG275" s="4"/>
      <c r="FH275" s="4"/>
      <c r="FI275" s="4">
        <v>1.588333</v>
      </c>
      <c r="FJ275" s="4">
        <v>4.5783329999999998</v>
      </c>
      <c r="FK275" s="4">
        <v>43.391666999999998</v>
      </c>
    </row>
    <row r="276" spans="1:167" x14ac:dyDescent="0.25">
      <c r="A276" s="13">
        <v>52706</v>
      </c>
      <c r="B276" s="13" t="s">
        <v>442</v>
      </c>
      <c r="C276" s="4" t="s">
        <v>438</v>
      </c>
      <c r="D276" s="4" t="s">
        <v>326</v>
      </c>
      <c r="E276" s="1" t="s">
        <v>841</v>
      </c>
      <c r="F276" s="1"/>
      <c r="G276" s="1"/>
      <c r="H276" s="1" t="s">
        <v>825</v>
      </c>
      <c r="I276" s="1" t="s">
        <v>826</v>
      </c>
      <c r="J276" s="9" t="s">
        <v>878</v>
      </c>
      <c r="K276" s="9" t="s">
        <v>879</v>
      </c>
      <c r="L276" s="10">
        <v>451529.36</v>
      </c>
      <c r="M276" s="10">
        <v>5074398.12</v>
      </c>
      <c r="N276" s="15" t="s">
        <v>831</v>
      </c>
      <c r="O276" s="15" t="s">
        <v>831</v>
      </c>
      <c r="P276" s="4">
        <v>424.83333299999998</v>
      </c>
      <c r="Q276" s="4" t="s">
        <v>215</v>
      </c>
      <c r="R276" s="3">
        <v>852.33333300000004</v>
      </c>
      <c r="S276" s="4"/>
      <c r="T276" s="4">
        <v>0.55916699999999997</v>
      </c>
      <c r="U276" s="4">
        <v>6.9666670000000002</v>
      </c>
      <c r="V276" s="4">
        <v>179.25</v>
      </c>
      <c r="W276" s="4"/>
      <c r="X276" s="4">
        <v>15.441667000000001</v>
      </c>
      <c r="Y276" s="4">
        <v>485.71666699999997</v>
      </c>
      <c r="Z276" s="4">
        <f>0.5*0.04</f>
        <v>0.02</v>
      </c>
      <c r="AA276" s="3">
        <f t="shared" si="88"/>
        <v>2.5714000000000001E-2</v>
      </c>
      <c r="AB276" s="4">
        <v>3.3788330000000002</v>
      </c>
      <c r="AC276" s="4">
        <v>3.3633329999999999</v>
      </c>
      <c r="AD276" s="3">
        <f t="shared" si="89"/>
        <v>14.894856523800001</v>
      </c>
      <c r="AE276" s="4">
        <v>1.9667E-2</v>
      </c>
      <c r="AF276" s="3">
        <f t="shared" si="87"/>
        <v>6.4619861899999992E-2</v>
      </c>
      <c r="AG276" s="4">
        <v>0.61283299999999996</v>
      </c>
      <c r="AH276" s="3">
        <f t="shared" si="91"/>
        <v>1.4999999999999999E-2</v>
      </c>
      <c r="AI276" s="4"/>
      <c r="AJ276" s="4">
        <v>3.9916670000000001</v>
      </c>
      <c r="AK276" s="3">
        <v>1.2292000000000001E-2</v>
      </c>
      <c r="AL276" s="4">
        <v>1.8966670000000001</v>
      </c>
      <c r="AM276" s="4" t="s">
        <v>219</v>
      </c>
      <c r="AN276" s="4" t="s">
        <v>155</v>
      </c>
      <c r="AO276" s="4">
        <v>9.6833000000000002E-2</v>
      </c>
      <c r="AP276" s="4">
        <v>521.21666700000003</v>
      </c>
      <c r="AQ276" s="4">
        <v>151.66666699999999</v>
      </c>
      <c r="AR276" s="4">
        <v>5.55</v>
      </c>
      <c r="AS276" s="3">
        <v>39.333333000000003</v>
      </c>
      <c r="AT276" s="4">
        <v>28.833333</v>
      </c>
      <c r="AU276" s="4">
        <v>31.166667</v>
      </c>
      <c r="AV276" s="4"/>
      <c r="AW276" s="3">
        <v>52.166666999999997</v>
      </c>
      <c r="AX276" s="4">
        <v>6.6266670000000003</v>
      </c>
      <c r="AY276" s="4">
        <v>6.9091670000000001</v>
      </c>
      <c r="AZ276" s="4" t="s">
        <v>157</v>
      </c>
      <c r="BA276" s="3">
        <f t="shared" ref="BA276:BA282" si="93">0.5*0.5</f>
        <v>0.25</v>
      </c>
      <c r="BB276" s="4" t="s">
        <v>181</v>
      </c>
      <c r="BC276" s="4" t="s">
        <v>215</v>
      </c>
      <c r="BD276" s="4">
        <v>5.0416670000000003</v>
      </c>
      <c r="BE276" s="4"/>
      <c r="BF276" s="4"/>
      <c r="BG276" s="4"/>
      <c r="BH276" s="4"/>
      <c r="BI276" s="4">
        <v>60.466667000000001</v>
      </c>
      <c r="BJ276" s="4"/>
      <c r="BK276" s="4"/>
      <c r="BL276" s="3">
        <f t="shared" ref="BL276:BL314" si="94">0.5*0.2</f>
        <v>0.1</v>
      </c>
      <c r="BM276" s="4" t="s">
        <v>316</v>
      </c>
      <c r="BN276" s="4" t="s">
        <v>157</v>
      </c>
      <c r="BO276" s="4" t="s">
        <v>157</v>
      </c>
      <c r="BP276" s="4">
        <v>95.166667000000004</v>
      </c>
      <c r="BQ276" s="4">
        <v>107.608333</v>
      </c>
      <c r="BR276" s="4" t="s">
        <v>322</v>
      </c>
      <c r="BS276" s="4" t="s">
        <v>322</v>
      </c>
      <c r="BT276" s="3">
        <f t="shared" ref="BT276:BT281" si="95">0.5*2</f>
        <v>1</v>
      </c>
      <c r="BU276" s="4" t="s">
        <v>219</v>
      </c>
      <c r="BV276" s="4"/>
      <c r="BW276" s="4">
        <v>1.3</v>
      </c>
      <c r="BX276" s="4">
        <v>1.733333</v>
      </c>
      <c r="BY276" s="4"/>
      <c r="BZ276" s="4" t="s">
        <v>169</v>
      </c>
      <c r="CA276" s="4">
        <v>17.666667</v>
      </c>
      <c r="CB276" s="3">
        <f t="shared" si="92"/>
        <v>0.05</v>
      </c>
      <c r="CC276" s="4" t="s">
        <v>159</v>
      </c>
      <c r="CD276" s="4">
        <v>195.58333300000001</v>
      </c>
      <c r="CE276" s="4">
        <v>182.83333300000001</v>
      </c>
      <c r="CF276" s="4">
        <v>0</v>
      </c>
      <c r="CG276" s="4">
        <v>1</v>
      </c>
      <c r="CH276" s="4"/>
      <c r="CI276" s="4">
        <v>0</v>
      </c>
      <c r="CJ276" s="4">
        <v>0</v>
      </c>
      <c r="CK276" s="4">
        <v>7</v>
      </c>
      <c r="CL276" s="4">
        <v>723.41666699999996</v>
      </c>
      <c r="CM276" s="4" t="s">
        <v>181</v>
      </c>
      <c r="CN276" s="4" t="s">
        <v>157</v>
      </c>
      <c r="CO276" s="4"/>
      <c r="CP276" s="4"/>
      <c r="CQ276" s="4"/>
      <c r="CR276" s="4"/>
      <c r="CS276" s="4"/>
      <c r="CT276" s="4"/>
      <c r="CU276" s="4" t="s">
        <v>170</v>
      </c>
      <c r="CV276" s="4"/>
      <c r="CW276" s="3" t="s">
        <v>170</v>
      </c>
      <c r="CX276" s="4"/>
      <c r="CY276" s="4"/>
      <c r="CZ276" s="4" t="s">
        <v>181</v>
      </c>
      <c r="DA276" s="4" t="s">
        <v>386</v>
      </c>
      <c r="DB276" s="4" t="s">
        <v>386</v>
      </c>
      <c r="DC276" s="4" t="s">
        <v>386</v>
      </c>
      <c r="DD276" s="4" t="s">
        <v>386</v>
      </c>
      <c r="DE276" s="4" t="s">
        <v>387</v>
      </c>
      <c r="DF276" s="4"/>
      <c r="DG276" s="4"/>
      <c r="DH276" s="4"/>
      <c r="DI276" s="4"/>
      <c r="DJ276" s="4"/>
      <c r="DK276" s="4" t="s">
        <v>181</v>
      </c>
      <c r="DL276" s="4"/>
      <c r="DM276" s="4"/>
      <c r="DN276" s="4"/>
      <c r="DO276" s="4" t="s">
        <v>317</v>
      </c>
      <c r="DP276" s="4"/>
      <c r="DQ276" s="4"/>
      <c r="DR276" s="4"/>
      <c r="DS276" s="4" t="s">
        <v>317</v>
      </c>
      <c r="DT276" s="4"/>
      <c r="DU276" s="3" t="s">
        <v>155</v>
      </c>
      <c r="DV276" s="3" t="s">
        <v>155</v>
      </c>
      <c r="DW276" s="4" t="s">
        <v>386</v>
      </c>
      <c r="DX276" s="4"/>
      <c r="DY276" s="4"/>
      <c r="DZ276" s="4"/>
      <c r="EA276" s="4"/>
      <c r="EB276" s="4"/>
      <c r="EC276" s="4"/>
      <c r="ED276" s="4"/>
      <c r="EE276" s="3" t="s">
        <v>155</v>
      </c>
      <c r="EF276" s="4"/>
      <c r="EG276" s="4"/>
      <c r="EH276" s="4"/>
      <c r="EI276" s="4"/>
      <c r="EJ276" s="4"/>
      <c r="EK276" s="4"/>
      <c r="EL276" s="4"/>
      <c r="EM276" s="4"/>
      <c r="EN276" s="3" t="s">
        <v>170</v>
      </c>
      <c r="EO276" s="4"/>
      <c r="EP276" s="4"/>
      <c r="EQ276" s="3" t="s">
        <v>318</v>
      </c>
      <c r="ER276" s="4">
        <v>2.4166669999999999</v>
      </c>
      <c r="ES276" s="4" t="s">
        <v>181</v>
      </c>
      <c r="ET276" s="3">
        <f t="shared" si="90"/>
        <v>2.4166669999999999</v>
      </c>
      <c r="EU276" s="4" t="s">
        <v>181</v>
      </c>
      <c r="EV276" s="4"/>
      <c r="EW276" s="4"/>
      <c r="EX276" s="4" t="s">
        <v>181</v>
      </c>
      <c r="EY276" s="4" t="s">
        <v>181</v>
      </c>
      <c r="EZ276" s="4"/>
      <c r="FA276" s="4">
        <v>0.33333299999999999</v>
      </c>
      <c r="FB276" s="4"/>
      <c r="FC276" s="4"/>
      <c r="FD276" s="4"/>
      <c r="FE276" s="4"/>
      <c r="FF276" s="4"/>
      <c r="FG276" s="4"/>
      <c r="FH276" s="4"/>
      <c r="FI276" s="4">
        <v>0.96666700000000005</v>
      </c>
      <c r="FJ276" s="4">
        <v>2.8133330000000001</v>
      </c>
      <c r="FK276" s="4">
        <v>28.314167000000001</v>
      </c>
    </row>
    <row r="277" spans="1:167" x14ac:dyDescent="0.25">
      <c r="A277" s="13">
        <v>52801</v>
      </c>
      <c r="B277" s="13" t="s">
        <v>443</v>
      </c>
      <c r="C277" s="4" t="s">
        <v>444</v>
      </c>
      <c r="D277" s="4"/>
      <c r="E277" s="1" t="s">
        <v>841</v>
      </c>
      <c r="F277" s="1"/>
      <c r="G277" s="1"/>
      <c r="H277" s="1" t="s">
        <v>825</v>
      </c>
      <c r="I277" s="1" t="s">
        <v>826</v>
      </c>
      <c r="J277" s="9" t="s">
        <v>878</v>
      </c>
      <c r="K277" s="9" t="s">
        <v>879</v>
      </c>
      <c r="L277" s="10">
        <v>443923.12</v>
      </c>
      <c r="M277" s="10">
        <v>5076619</v>
      </c>
      <c r="N277" s="15" t="s">
        <v>831</v>
      </c>
      <c r="O277" s="15"/>
      <c r="P277" s="4">
        <v>297.316667</v>
      </c>
      <c r="Q277" s="4" t="s">
        <v>215</v>
      </c>
      <c r="R277" s="3">
        <v>526.66666699999996</v>
      </c>
      <c r="S277" s="4"/>
      <c r="T277" s="4">
        <v>8.516667</v>
      </c>
      <c r="U277" s="4">
        <v>7.516667</v>
      </c>
      <c r="V277" s="4">
        <v>21.333333</v>
      </c>
      <c r="W277" s="4"/>
      <c r="X277" s="4">
        <v>12.383333</v>
      </c>
      <c r="Y277" s="4">
        <v>301.98333300000002</v>
      </c>
      <c r="Z277" s="4">
        <v>8.6666999999999994E-2</v>
      </c>
      <c r="AA277" s="3">
        <f t="shared" si="88"/>
        <v>0.11142776189999999</v>
      </c>
      <c r="AB277" s="4">
        <v>7.3332999999999995E-2</v>
      </c>
      <c r="AC277" s="4">
        <f>0.5*0.11</f>
        <v>5.5E-2</v>
      </c>
      <c r="AD277" s="3">
        <f t="shared" si="89"/>
        <v>0.24357300000000001</v>
      </c>
      <c r="AE277" s="4">
        <f t="shared" ref="AE277:AE283" si="96">0.5*0.01</f>
        <v>5.0000000000000001E-3</v>
      </c>
      <c r="AF277" s="3">
        <f t="shared" si="87"/>
        <v>1.6428499999999999E-2</v>
      </c>
      <c r="AG277" s="4">
        <v>0.42666700000000002</v>
      </c>
      <c r="AH277" s="3">
        <f t="shared" si="91"/>
        <v>1.4999999999999999E-2</v>
      </c>
      <c r="AI277" s="4"/>
      <c r="AJ277" s="4" t="s">
        <v>157</v>
      </c>
      <c r="AK277" s="3">
        <v>4.8667000000000002E-2</v>
      </c>
      <c r="AL277" s="4">
        <v>1.0966670000000001</v>
      </c>
      <c r="AM277" s="4"/>
      <c r="AN277" s="4" t="s">
        <v>155</v>
      </c>
      <c r="AO277" s="4">
        <v>0.126667</v>
      </c>
      <c r="AP277" s="4">
        <v>362.75</v>
      </c>
      <c r="AQ277" s="4">
        <v>95.333332999999996</v>
      </c>
      <c r="AR277" s="4">
        <v>1.05</v>
      </c>
      <c r="AS277" s="3">
        <v>7</v>
      </c>
      <c r="AT277" s="4">
        <v>21.666667</v>
      </c>
      <c r="AU277" s="4">
        <v>18.5</v>
      </c>
      <c r="AV277" s="4"/>
      <c r="AW277" s="3">
        <v>32.166666999999997</v>
      </c>
      <c r="AX277" s="4"/>
      <c r="AY277" s="4"/>
      <c r="AZ277" s="4"/>
      <c r="BA277" s="3">
        <f t="shared" si="93"/>
        <v>0.25</v>
      </c>
      <c r="BB277" s="4"/>
      <c r="BC277" s="4" t="s">
        <v>215</v>
      </c>
      <c r="BD277" s="4"/>
      <c r="BE277" s="4"/>
      <c r="BF277" s="4"/>
      <c r="BG277" s="4"/>
      <c r="BH277" s="4"/>
      <c r="BI277" s="4"/>
      <c r="BJ277" s="4" t="s">
        <v>215</v>
      </c>
      <c r="BK277" s="4"/>
      <c r="BL277" s="3">
        <f t="shared" si="94"/>
        <v>0.1</v>
      </c>
      <c r="BM277" s="4"/>
      <c r="BN277" s="4" t="s">
        <v>157</v>
      </c>
      <c r="BO277" s="4"/>
      <c r="BP277" s="4">
        <v>104.183333</v>
      </c>
      <c r="BQ277" s="4"/>
      <c r="BR277" s="4" t="s">
        <v>322</v>
      </c>
      <c r="BS277" s="4"/>
      <c r="BT277" s="3">
        <f t="shared" si="95"/>
        <v>1</v>
      </c>
      <c r="BU277" s="4"/>
      <c r="BV277" s="4"/>
      <c r="BW277" s="4"/>
      <c r="BX277" s="4"/>
      <c r="BY277" s="4"/>
      <c r="BZ277" s="4">
        <v>522.16666699999996</v>
      </c>
      <c r="CA277" s="4"/>
      <c r="CB277" s="3">
        <f t="shared" si="92"/>
        <v>0.05</v>
      </c>
      <c r="CC277" s="4"/>
      <c r="CD277" s="4">
        <v>178.83333300000001</v>
      </c>
      <c r="CE277" s="4">
        <v>222.5</v>
      </c>
      <c r="CF277" s="4">
        <v>0</v>
      </c>
      <c r="CG277" s="4">
        <v>0</v>
      </c>
      <c r="CH277" s="4"/>
      <c r="CI277" s="4">
        <v>0</v>
      </c>
      <c r="CJ277" s="4"/>
      <c r="CK277" s="4">
        <v>1.8333330000000001</v>
      </c>
      <c r="CL277" s="4">
        <v>458.16666700000002</v>
      </c>
      <c r="CM277" s="4" t="s">
        <v>181</v>
      </c>
      <c r="CN277" s="4" t="s">
        <v>157</v>
      </c>
      <c r="CO277" s="4"/>
      <c r="CP277" s="4"/>
      <c r="CQ277" s="4"/>
      <c r="CR277" s="4"/>
      <c r="CS277" s="4"/>
      <c r="CT277" s="4"/>
      <c r="CU277" s="4"/>
      <c r="CV277" s="4"/>
      <c r="CW277" s="3" t="s">
        <v>170</v>
      </c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 t="s">
        <v>181</v>
      </c>
      <c r="DL277" s="3" t="s">
        <v>318</v>
      </c>
      <c r="DM277" s="4"/>
      <c r="DN277" s="4"/>
      <c r="DO277" s="4"/>
      <c r="DP277" s="4"/>
      <c r="DQ277" s="3" t="s">
        <v>318</v>
      </c>
      <c r="DR277" s="4"/>
      <c r="DS277" s="4" t="s">
        <v>317</v>
      </c>
      <c r="DT277" s="4"/>
      <c r="DU277" s="4"/>
      <c r="DV277" s="4"/>
      <c r="DW277" s="4"/>
      <c r="DX277" s="4"/>
      <c r="DY277" s="4"/>
      <c r="DZ277" s="3" t="s">
        <v>318</v>
      </c>
      <c r="EA277" s="3" t="s">
        <v>318</v>
      </c>
      <c r="EB277" s="3" t="s">
        <v>318</v>
      </c>
      <c r="EC277" s="4"/>
      <c r="ED277" s="4"/>
      <c r="EE277" s="4"/>
      <c r="EF277" s="4"/>
      <c r="EG277" s="4"/>
      <c r="EH277" s="4"/>
      <c r="EI277" s="3" t="s">
        <v>318</v>
      </c>
      <c r="EJ277" s="1"/>
      <c r="EK277" s="3" t="s">
        <v>318</v>
      </c>
      <c r="EL277" s="3" t="s">
        <v>318</v>
      </c>
      <c r="EM277" s="4"/>
      <c r="EN277" s="3" t="s">
        <v>170</v>
      </c>
      <c r="EO277" s="4"/>
      <c r="EP277" s="4"/>
      <c r="EQ277" s="3" t="s">
        <v>318</v>
      </c>
      <c r="ER277" s="4" t="s">
        <v>181</v>
      </c>
      <c r="ES277" s="4" t="s">
        <v>181</v>
      </c>
      <c r="ET277" s="3">
        <f t="shared" si="90"/>
        <v>0</v>
      </c>
      <c r="EU277" s="4" t="s">
        <v>181</v>
      </c>
      <c r="EV277" s="4"/>
      <c r="EW277" s="4"/>
      <c r="EX277" s="4" t="s">
        <v>181</v>
      </c>
      <c r="EY277" s="4" t="s">
        <v>181</v>
      </c>
      <c r="EZ277" s="4"/>
      <c r="FA277" s="4"/>
      <c r="FB277" s="4"/>
      <c r="FC277" s="4"/>
      <c r="FD277" s="4"/>
      <c r="FE277" s="4"/>
      <c r="FF277" s="4"/>
      <c r="FG277" s="4"/>
      <c r="FH277" s="4"/>
      <c r="FI277" s="4" t="s">
        <v>181</v>
      </c>
      <c r="FJ277" s="4">
        <v>2.7066669999999999</v>
      </c>
      <c r="FK277" s="4">
        <v>25.341667000000001</v>
      </c>
    </row>
    <row r="278" spans="1:167" x14ac:dyDescent="0.25">
      <c r="A278" s="13">
        <v>52803</v>
      </c>
      <c r="B278" s="13" t="s">
        <v>445</v>
      </c>
      <c r="C278" s="4" t="s">
        <v>444</v>
      </c>
      <c r="D278" s="4"/>
      <c r="E278" s="1" t="s">
        <v>841</v>
      </c>
      <c r="F278" s="1"/>
      <c r="G278" s="1"/>
      <c r="H278" s="1" t="s">
        <v>825</v>
      </c>
      <c r="I278" s="1" t="s">
        <v>826</v>
      </c>
      <c r="J278" s="9" t="s">
        <v>878</v>
      </c>
      <c r="K278" s="9" t="s">
        <v>879</v>
      </c>
      <c r="L278" s="10">
        <v>443475.22</v>
      </c>
      <c r="M278" s="10">
        <v>5075667.0199999996</v>
      </c>
      <c r="N278" s="15" t="s">
        <v>831</v>
      </c>
      <c r="O278" s="15"/>
      <c r="P278" s="4">
        <v>365.03333300000003</v>
      </c>
      <c r="Q278" s="4" t="s">
        <v>215</v>
      </c>
      <c r="R278" s="3">
        <v>656.33333300000004</v>
      </c>
      <c r="S278" s="4"/>
      <c r="T278" s="4">
        <v>0.901667</v>
      </c>
      <c r="U278" s="4">
        <v>7.2166670000000002</v>
      </c>
      <c r="V278" s="4">
        <v>98.833332999999996</v>
      </c>
      <c r="W278" s="4"/>
      <c r="X278" s="4">
        <v>12.666667</v>
      </c>
      <c r="Y278" s="4">
        <v>422.16666700000002</v>
      </c>
      <c r="Z278" s="4">
        <f t="shared" ref="Z278:Z283" si="97">0.5*0.04</f>
        <v>0.02</v>
      </c>
      <c r="AA278" s="3">
        <f t="shared" si="88"/>
        <v>2.5714000000000001E-2</v>
      </c>
      <c r="AB278" s="4">
        <v>2.35</v>
      </c>
      <c r="AC278" s="4">
        <v>2.35</v>
      </c>
      <c r="AD278" s="3">
        <f t="shared" si="89"/>
        <v>10.407210000000001</v>
      </c>
      <c r="AE278" s="4">
        <f t="shared" si="96"/>
        <v>5.0000000000000001E-3</v>
      </c>
      <c r="AF278" s="3">
        <f t="shared" si="87"/>
        <v>1.6428499999999999E-2</v>
      </c>
      <c r="AG278" s="4">
        <v>0.55000000000000004</v>
      </c>
      <c r="AH278" s="3">
        <f t="shared" si="91"/>
        <v>1.4999999999999999E-2</v>
      </c>
      <c r="AI278" s="4"/>
      <c r="AJ278" s="4">
        <v>2.9</v>
      </c>
      <c r="AK278" s="3">
        <v>2.5166999999999998E-2</v>
      </c>
      <c r="AL278" s="4">
        <v>1.1850000000000001</v>
      </c>
      <c r="AM278" s="4"/>
      <c r="AN278" s="4" t="s">
        <v>155</v>
      </c>
      <c r="AO278" s="4">
        <v>4.8500000000000001E-2</v>
      </c>
      <c r="AP278" s="4">
        <v>445.33333299999998</v>
      </c>
      <c r="AQ278" s="4">
        <v>108.333333</v>
      </c>
      <c r="AR278" s="4">
        <v>3.3333330000000001</v>
      </c>
      <c r="AS278" s="3">
        <v>14.5</v>
      </c>
      <c r="AT278" s="4">
        <v>41.833333000000003</v>
      </c>
      <c r="AU278" s="4">
        <v>9.9</v>
      </c>
      <c r="AV278" s="4"/>
      <c r="AW278" s="3">
        <v>32</v>
      </c>
      <c r="AX278" s="4"/>
      <c r="AY278" s="4"/>
      <c r="AZ278" s="4"/>
      <c r="BA278" s="3">
        <f t="shared" si="93"/>
        <v>0.25</v>
      </c>
      <c r="BB278" s="4"/>
      <c r="BC278" s="4" t="s">
        <v>215</v>
      </c>
      <c r="BD278" s="4"/>
      <c r="BE278" s="4"/>
      <c r="BF278" s="4"/>
      <c r="BG278" s="4"/>
      <c r="BH278" s="4"/>
      <c r="BI278" s="4"/>
      <c r="BJ278" s="4">
        <v>5.8416670000000002</v>
      </c>
      <c r="BK278" s="4"/>
      <c r="BL278" s="3">
        <f t="shared" si="94"/>
        <v>0.1</v>
      </c>
      <c r="BM278" s="4"/>
      <c r="BN278" s="4">
        <v>1.4350000000000001</v>
      </c>
      <c r="BO278" s="4"/>
      <c r="BP278" s="4">
        <v>2.21</v>
      </c>
      <c r="BQ278" s="4"/>
      <c r="BR278" s="4" t="s">
        <v>322</v>
      </c>
      <c r="BS278" s="4"/>
      <c r="BT278" s="3">
        <f t="shared" si="95"/>
        <v>1</v>
      </c>
      <c r="BU278" s="4"/>
      <c r="BV278" s="4"/>
      <c r="BW278" s="4"/>
      <c r="BX278" s="4"/>
      <c r="BY278" s="4"/>
      <c r="BZ278" s="4" t="s">
        <v>169</v>
      </c>
      <c r="CA278" s="4"/>
      <c r="CB278" s="3">
        <f t="shared" si="92"/>
        <v>0.05</v>
      </c>
      <c r="CC278" s="4"/>
      <c r="CD278" s="4">
        <v>236</v>
      </c>
      <c r="CE278" s="4">
        <v>250</v>
      </c>
      <c r="CF278" s="4">
        <v>6.1666670000000003</v>
      </c>
      <c r="CG278" s="4">
        <v>6.1666670000000003</v>
      </c>
      <c r="CH278" s="4"/>
      <c r="CI278" s="4">
        <v>4.5</v>
      </c>
      <c r="CJ278" s="4"/>
      <c r="CK278" s="4">
        <v>456.33333299999998</v>
      </c>
      <c r="CL278" s="4">
        <v>458.66666700000002</v>
      </c>
      <c r="CM278" s="4" t="s">
        <v>181</v>
      </c>
      <c r="CN278" s="4" t="s">
        <v>157</v>
      </c>
      <c r="CO278" s="4"/>
      <c r="CP278" s="4"/>
      <c r="CQ278" s="4"/>
      <c r="CR278" s="4"/>
      <c r="CS278" s="4"/>
      <c r="CT278" s="4"/>
      <c r="CU278" s="4"/>
      <c r="CV278" s="4"/>
      <c r="CW278" s="3" t="s">
        <v>170</v>
      </c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 t="s">
        <v>181</v>
      </c>
      <c r="DL278" s="4"/>
      <c r="DM278" s="4"/>
      <c r="DN278" s="4"/>
      <c r="DO278" s="4"/>
      <c r="DP278" s="4"/>
      <c r="DQ278" s="4"/>
      <c r="DR278" s="4"/>
      <c r="DS278" s="4" t="s">
        <v>317</v>
      </c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3" t="s">
        <v>170</v>
      </c>
      <c r="EO278" s="4"/>
      <c r="EP278" s="4"/>
      <c r="EQ278" s="3" t="s">
        <v>318</v>
      </c>
      <c r="ER278" s="4" t="s">
        <v>181</v>
      </c>
      <c r="ES278" s="4" t="s">
        <v>181</v>
      </c>
      <c r="ET278" s="3">
        <f t="shared" si="90"/>
        <v>0</v>
      </c>
      <c r="EU278" s="4" t="s">
        <v>181</v>
      </c>
      <c r="EV278" s="4"/>
      <c r="EW278" s="4"/>
      <c r="EX278" s="4" t="s">
        <v>181</v>
      </c>
      <c r="EY278" s="4" t="s">
        <v>181</v>
      </c>
      <c r="EZ278" s="4"/>
      <c r="FA278" s="4"/>
      <c r="FB278" s="4"/>
      <c r="FC278" s="4"/>
      <c r="FD278" s="4"/>
      <c r="FE278" s="4"/>
      <c r="FF278" s="4"/>
      <c r="FG278" s="4"/>
      <c r="FH278" s="4"/>
      <c r="FI278" s="4" t="s">
        <v>181</v>
      </c>
      <c r="FJ278" s="4">
        <v>6.125</v>
      </c>
      <c r="FK278" s="4">
        <v>57.77</v>
      </c>
    </row>
    <row r="279" spans="1:167" x14ac:dyDescent="0.25">
      <c r="A279" s="13">
        <v>52804</v>
      </c>
      <c r="B279" s="13" t="s">
        <v>446</v>
      </c>
      <c r="C279" s="4" t="s">
        <v>444</v>
      </c>
      <c r="D279" s="4"/>
      <c r="E279" s="1" t="s">
        <v>841</v>
      </c>
      <c r="F279" s="1"/>
      <c r="G279" s="1"/>
      <c r="H279" s="1" t="s">
        <v>825</v>
      </c>
      <c r="I279" s="1" t="s">
        <v>826</v>
      </c>
      <c r="J279" s="9" t="s">
        <v>878</v>
      </c>
      <c r="K279" s="9" t="s">
        <v>879</v>
      </c>
      <c r="L279" s="10">
        <v>443602.86</v>
      </c>
      <c r="M279" s="10">
        <v>5076447.97</v>
      </c>
      <c r="N279" s="15" t="s">
        <v>831</v>
      </c>
      <c r="O279" s="15"/>
      <c r="P279" s="4">
        <v>402.73333300000002</v>
      </c>
      <c r="Q279" s="4" t="s">
        <v>215</v>
      </c>
      <c r="R279" s="3">
        <v>734.83333300000004</v>
      </c>
      <c r="S279" s="4"/>
      <c r="T279" s="4">
        <v>3.0833330000000001</v>
      </c>
      <c r="U279" s="4">
        <v>7.1666670000000003</v>
      </c>
      <c r="V279" s="4">
        <v>66.166667000000004</v>
      </c>
      <c r="W279" s="4"/>
      <c r="X279" s="4">
        <v>13.316667000000001</v>
      </c>
      <c r="Y279" s="4">
        <v>448.08333299999998</v>
      </c>
      <c r="Z279" s="4">
        <f t="shared" si="97"/>
        <v>0.02</v>
      </c>
      <c r="AA279" s="3">
        <f t="shared" si="88"/>
        <v>2.5714000000000001E-2</v>
      </c>
      <c r="AB279" s="4">
        <v>1.42</v>
      </c>
      <c r="AC279" s="4">
        <v>1.42</v>
      </c>
      <c r="AD279" s="3">
        <f t="shared" si="89"/>
        <v>6.2886120000000005</v>
      </c>
      <c r="AE279" s="4">
        <f t="shared" si="96"/>
        <v>5.0000000000000001E-3</v>
      </c>
      <c r="AF279" s="3">
        <f t="shared" si="87"/>
        <v>1.6428499999999999E-2</v>
      </c>
      <c r="AG279" s="4">
        <v>0.54666700000000001</v>
      </c>
      <c r="AH279" s="3">
        <f t="shared" si="91"/>
        <v>1.4999999999999999E-2</v>
      </c>
      <c r="AI279" s="4"/>
      <c r="AJ279" s="4">
        <v>1.9666669999999999</v>
      </c>
      <c r="AK279" s="3">
        <v>2.9666999999999999E-2</v>
      </c>
      <c r="AL279" s="4">
        <v>1.31</v>
      </c>
      <c r="AM279" s="4"/>
      <c r="AN279" s="4" t="s">
        <v>155</v>
      </c>
      <c r="AO279" s="4">
        <v>0.17499999999999999</v>
      </c>
      <c r="AP279" s="4">
        <v>491.35</v>
      </c>
      <c r="AQ279" s="4">
        <v>123.333333</v>
      </c>
      <c r="AR279" s="4">
        <v>5.75</v>
      </c>
      <c r="AS279" s="3">
        <v>21</v>
      </c>
      <c r="AT279" s="4">
        <v>39.5</v>
      </c>
      <c r="AU279" s="4">
        <v>16.333333</v>
      </c>
      <c r="AV279" s="4"/>
      <c r="AW279" s="3">
        <v>33.666666999999997</v>
      </c>
      <c r="AX279" s="4"/>
      <c r="AY279" s="4"/>
      <c r="AZ279" s="4"/>
      <c r="BA279" s="3">
        <f t="shared" si="93"/>
        <v>0.25</v>
      </c>
      <c r="BB279" s="4"/>
      <c r="BC279" s="4" t="s">
        <v>215</v>
      </c>
      <c r="BD279" s="4"/>
      <c r="BE279" s="4"/>
      <c r="BF279" s="4"/>
      <c r="BG279" s="4"/>
      <c r="BH279" s="4"/>
      <c r="BI279" s="4"/>
      <c r="BJ279" s="4" t="s">
        <v>215</v>
      </c>
      <c r="BK279" s="4"/>
      <c r="BL279" s="3">
        <f t="shared" si="94"/>
        <v>0.1</v>
      </c>
      <c r="BM279" s="4"/>
      <c r="BN279" s="4" t="s">
        <v>157</v>
      </c>
      <c r="BO279" s="4"/>
      <c r="BP279" s="4">
        <v>9.4083330000000007</v>
      </c>
      <c r="BQ279" s="4"/>
      <c r="BR279" s="4" t="s">
        <v>322</v>
      </c>
      <c r="BS279" s="4"/>
      <c r="BT279" s="3">
        <f t="shared" si="95"/>
        <v>1</v>
      </c>
      <c r="BU279" s="4"/>
      <c r="BV279" s="4"/>
      <c r="BW279" s="4"/>
      <c r="BX279" s="4"/>
      <c r="BY279" s="4"/>
      <c r="BZ279" s="4">
        <v>62.666666999999997</v>
      </c>
      <c r="CA279" s="4"/>
      <c r="CB279" s="3">
        <f t="shared" si="92"/>
        <v>0.05</v>
      </c>
      <c r="CC279" s="4"/>
      <c r="CD279" s="4">
        <v>384.66666700000002</v>
      </c>
      <c r="CE279" s="4">
        <v>374.5</v>
      </c>
      <c r="CF279" s="4">
        <v>13.5</v>
      </c>
      <c r="CG279" s="4">
        <v>6.5</v>
      </c>
      <c r="CH279" s="4"/>
      <c r="CI279" s="4">
        <v>19.5</v>
      </c>
      <c r="CJ279" s="4">
        <v>0</v>
      </c>
      <c r="CK279" s="4">
        <v>463</v>
      </c>
      <c r="CL279" s="4">
        <v>612.83333300000004</v>
      </c>
      <c r="CM279" s="4" t="s">
        <v>181</v>
      </c>
      <c r="CN279" s="4" t="s">
        <v>157</v>
      </c>
      <c r="CO279" s="4"/>
      <c r="CP279" s="4"/>
      <c r="CQ279" s="4"/>
      <c r="CR279" s="4"/>
      <c r="CS279" s="4"/>
      <c r="CT279" s="4"/>
      <c r="CU279" s="4"/>
      <c r="CV279" s="4"/>
      <c r="CW279" s="3" t="s">
        <v>170</v>
      </c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 t="s">
        <v>181</v>
      </c>
      <c r="DL279" s="4"/>
      <c r="DM279" s="4"/>
      <c r="DN279" s="4"/>
      <c r="DO279" s="4"/>
      <c r="DP279" s="4"/>
      <c r="DQ279" s="4"/>
      <c r="DR279" s="4"/>
      <c r="DS279" s="4" t="s">
        <v>317</v>
      </c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3" t="s">
        <v>170</v>
      </c>
      <c r="EO279" s="4"/>
      <c r="EP279" s="4"/>
      <c r="EQ279" s="3" t="s">
        <v>318</v>
      </c>
      <c r="ER279" s="4" t="s">
        <v>181</v>
      </c>
      <c r="ES279" s="4" t="s">
        <v>181</v>
      </c>
      <c r="ET279" s="3">
        <f t="shared" si="90"/>
        <v>0</v>
      </c>
      <c r="EU279" s="4" t="s">
        <v>181</v>
      </c>
      <c r="EV279" s="4"/>
      <c r="EW279" s="4"/>
      <c r="EX279" s="4" t="s">
        <v>181</v>
      </c>
      <c r="EY279" s="4" t="s">
        <v>181</v>
      </c>
      <c r="EZ279" s="4"/>
      <c r="FA279" s="4"/>
      <c r="FB279" s="4"/>
      <c r="FC279" s="4"/>
      <c r="FD279" s="4"/>
      <c r="FE279" s="4"/>
      <c r="FF279" s="4"/>
      <c r="FG279" s="4"/>
      <c r="FH279" s="4"/>
      <c r="FI279" s="4" t="s">
        <v>181</v>
      </c>
      <c r="FJ279" s="4">
        <v>4.8633329999999999</v>
      </c>
      <c r="FK279" s="4">
        <v>46.586666999999998</v>
      </c>
    </row>
    <row r="280" spans="1:167" x14ac:dyDescent="0.25">
      <c r="A280" s="13">
        <v>52806</v>
      </c>
      <c r="B280" s="13" t="s">
        <v>447</v>
      </c>
      <c r="C280" s="4" t="s">
        <v>444</v>
      </c>
      <c r="D280" s="4"/>
      <c r="E280" s="1" t="s">
        <v>841</v>
      </c>
      <c r="F280" s="1"/>
      <c r="G280" s="1"/>
      <c r="H280" s="1" t="s">
        <v>825</v>
      </c>
      <c r="I280" s="1" t="s">
        <v>826</v>
      </c>
      <c r="J280" s="9" t="s">
        <v>878</v>
      </c>
      <c r="K280" s="9" t="s">
        <v>879</v>
      </c>
      <c r="L280" s="10">
        <v>441905.63</v>
      </c>
      <c r="M280" s="10">
        <v>5076538.92</v>
      </c>
      <c r="N280" s="15" t="s">
        <v>831</v>
      </c>
      <c r="O280" s="15"/>
      <c r="P280" s="4">
        <v>406.2</v>
      </c>
      <c r="Q280" s="4" t="s">
        <v>215</v>
      </c>
      <c r="R280" s="3">
        <v>749.66666699999996</v>
      </c>
      <c r="S280" s="4"/>
      <c r="T280" s="4">
        <v>1.04</v>
      </c>
      <c r="U280" s="4">
        <v>7.15</v>
      </c>
      <c r="V280" s="4">
        <v>131.66666699999999</v>
      </c>
      <c r="W280" s="4"/>
      <c r="X280" s="4">
        <v>13.466666999999999</v>
      </c>
      <c r="Y280" s="4">
        <v>470.683333</v>
      </c>
      <c r="Z280" s="4">
        <f t="shared" si="97"/>
        <v>0.02</v>
      </c>
      <c r="AA280" s="3">
        <f t="shared" si="88"/>
        <v>2.5714000000000001E-2</v>
      </c>
      <c r="AB280" s="4">
        <v>2.516667</v>
      </c>
      <c r="AC280" s="4">
        <v>2.516667</v>
      </c>
      <c r="AD280" s="3">
        <f t="shared" si="89"/>
        <v>11.145311476200002</v>
      </c>
      <c r="AE280" s="4">
        <f t="shared" si="96"/>
        <v>5.0000000000000001E-3</v>
      </c>
      <c r="AF280" s="3">
        <f t="shared" si="87"/>
        <v>1.6428499999999999E-2</v>
      </c>
      <c r="AG280" s="4">
        <v>0.58333299999999999</v>
      </c>
      <c r="AH280" s="3">
        <f t="shared" si="91"/>
        <v>1.4999999999999999E-2</v>
      </c>
      <c r="AI280" s="4"/>
      <c r="AJ280" s="4">
        <v>3.1</v>
      </c>
      <c r="AK280" s="3">
        <v>1.325E-2</v>
      </c>
      <c r="AL280" s="4">
        <v>1.7066669999999999</v>
      </c>
      <c r="AM280" s="4" t="s">
        <v>219</v>
      </c>
      <c r="AN280" s="4" t="s">
        <v>155</v>
      </c>
      <c r="AO280" s="4">
        <v>0.126</v>
      </c>
      <c r="AP280" s="4">
        <v>495.53333300000003</v>
      </c>
      <c r="AQ280" s="4">
        <v>131.66666699999999</v>
      </c>
      <c r="AR280" s="4">
        <v>2.983333</v>
      </c>
      <c r="AS280" s="3">
        <v>21.5</v>
      </c>
      <c r="AT280" s="4">
        <v>40.5</v>
      </c>
      <c r="AU280" s="4">
        <v>16.5</v>
      </c>
      <c r="AV280" s="4"/>
      <c r="AW280" s="3">
        <v>34.166666999999997</v>
      </c>
      <c r="AX280" s="4">
        <v>8.1166669999999996</v>
      </c>
      <c r="AY280" s="4">
        <v>17.954999999999998</v>
      </c>
      <c r="AZ280" s="4" t="s">
        <v>157</v>
      </c>
      <c r="BA280" s="3">
        <f t="shared" si="93"/>
        <v>0.25</v>
      </c>
      <c r="BB280" s="4" t="s">
        <v>181</v>
      </c>
      <c r="BC280" s="4" t="s">
        <v>215</v>
      </c>
      <c r="BD280" s="4" t="s">
        <v>215</v>
      </c>
      <c r="BE280" s="4"/>
      <c r="BF280" s="4"/>
      <c r="BG280" s="4"/>
      <c r="BH280" s="4"/>
      <c r="BI280" s="4">
        <v>21.55</v>
      </c>
      <c r="BJ280" s="4"/>
      <c r="BK280" s="4"/>
      <c r="BL280" s="3">
        <f t="shared" si="94"/>
        <v>0.1</v>
      </c>
      <c r="BM280" s="4" t="s">
        <v>316</v>
      </c>
      <c r="BN280" s="4" t="s">
        <v>157</v>
      </c>
      <c r="BO280" s="4">
        <v>1.25</v>
      </c>
      <c r="BP280" s="4" t="s">
        <v>157</v>
      </c>
      <c r="BQ280" s="4">
        <v>1.316667</v>
      </c>
      <c r="BR280" s="4" t="s">
        <v>322</v>
      </c>
      <c r="BS280" s="4" t="s">
        <v>322</v>
      </c>
      <c r="BT280" s="3">
        <f t="shared" si="95"/>
        <v>1</v>
      </c>
      <c r="BU280" s="4" t="s">
        <v>219</v>
      </c>
      <c r="BV280" s="4"/>
      <c r="BW280" s="4">
        <v>1.6666669999999999</v>
      </c>
      <c r="BX280" s="4" t="s">
        <v>157</v>
      </c>
      <c r="BY280" s="4"/>
      <c r="BZ280" s="4">
        <v>13.5</v>
      </c>
      <c r="CA280" s="4">
        <v>31.5</v>
      </c>
      <c r="CB280" s="3">
        <f t="shared" si="92"/>
        <v>0.05</v>
      </c>
      <c r="CC280" s="4" t="s">
        <v>159</v>
      </c>
      <c r="CD280" s="4">
        <v>190.5</v>
      </c>
      <c r="CE280" s="4">
        <v>226.83333300000001</v>
      </c>
      <c r="CF280" s="4">
        <v>1.8333330000000001</v>
      </c>
      <c r="CG280" s="4">
        <v>5.6666670000000003</v>
      </c>
      <c r="CH280" s="4"/>
      <c r="CI280" s="4">
        <v>0.83333299999999999</v>
      </c>
      <c r="CJ280" s="4">
        <v>1</v>
      </c>
      <c r="CK280" s="4">
        <v>369.66666700000002</v>
      </c>
      <c r="CL280" s="4">
        <v>459.33333299999998</v>
      </c>
      <c r="CM280" s="4" t="s">
        <v>181</v>
      </c>
      <c r="CN280" s="4" t="s">
        <v>157</v>
      </c>
      <c r="CO280" s="4"/>
      <c r="CP280" s="4"/>
      <c r="CQ280" s="4"/>
      <c r="CR280" s="4"/>
      <c r="CS280" s="4"/>
      <c r="CT280" s="4"/>
      <c r="CU280" s="4" t="s">
        <v>170</v>
      </c>
      <c r="CV280" s="4"/>
      <c r="CW280" s="3" t="s">
        <v>170</v>
      </c>
      <c r="CX280" s="4"/>
      <c r="CY280" s="4"/>
      <c r="CZ280" s="4" t="s">
        <v>181</v>
      </c>
      <c r="DA280" s="4" t="s">
        <v>386</v>
      </c>
      <c r="DB280" s="4" t="s">
        <v>386</v>
      </c>
      <c r="DC280" s="4" t="s">
        <v>386</v>
      </c>
      <c r="DD280" s="4" t="s">
        <v>386</v>
      </c>
      <c r="DE280" s="4" t="s">
        <v>387</v>
      </c>
      <c r="DF280" s="4"/>
      <c r="DG280" s="4"/>
      <c r="DH280" s="4"/>
      <c r="DI280" s="4"/>
      <c r="DJ280" s="4"/>
      <c r="DK280" s="4" t="s">
        <v>181</v>
      </c>
      <c r="DL280" s="4"/>
      <c r="DM280" s="4"/>
      <c r="DN280" s="4"/>
      <c r="DO280" s="4" t="s">
        <v>317</v>
      </c>
      <c r="DP280" s="4"/>
      <c r="DQ280" s="4"/>
      <c r="DR280" s="4"/>
      <c r="DS280" s="4" t="s">
        <v>317</v>
      </c>
      <c r="DT280" s="4"/>
      <c r="DU280" s="3" t="s">
        <v>155</v>
      </c>
      <c r="DV280" s="3" t="s">
        <v>155</v>
      </c>
      <c r="DW280" s="4" t="s">
        <v>386</v>
      </c>
      <c r="DX280" s="4"/>
      <c r="DY280" s="4"/>
      <c r="DZ280" s="4"/>
      <c r="EA280" s="4"/>
      <c r="EB280" s="4"/>
      <c r="EC280" s="4"/>
      <c r="ED280" s="4"/>
      <c r="EE280" s="3" t="s">
        <v>155</v>
      </c>
      <c r="EF280" s="4"/>
      <c r="EG280" s="4"/>
      <c r="EH280" s="4"/>
      <c r="EI280" s="4"/>
      <c r="EJ280" s="4"/>
      <c r="EK280" s="4"/>
      <c r="EL280" s="4"/>
      <c r="EM280" s="4"/>
      <c r="EN280" s="3" t="s">
        <v>170</v>
      </c>
      <c r="EO280" s="4"/>
      <c r="EP280" s="4"/>
      <c r="EQ280" s="3" t="s">
        <v>318</v>
      </c>
      <c r="ER280" s="4" t="s">
        <v>181</v>
      </c>
      <c r="ES280" s="4" t="s">
        <v>181</v>
      </c>
      <c r="ET280" s="3">
        <f t="shared" si="90"/>
        <v>0</v>
      </c>
      <c r="EU280" s="4" t="s">
        <v>181</v>
      </c>
      <c r="EV280" s="4"/>
      <c r="EW280" s="4"/>
      <c r="EX280" s="4" t="s">
        <v>181</v>
      </c>
      <c r="EY280" s="4" t="s">
        <v>181</v>
      </c>
      <c r="EZ280" s="4"/>
      <c r="FA280" s="4" t="s">
        <v>175</v>
      </c>
      <c r="FB280" s="4"/>
      <c r="FC280" s="4"/>
      <c r="FD280" s="4"/>
      <c r="FE280" s="4"/>
      <c r="FF280" s="4"/>
      <c r="FG280" s="4"/>
      <c r="FH280" s="4"/>
      <c r="FI280" s="4" t="s">
        <v>181</v>
      </c>
      <c r="FJ280" s="4">
        <v>5.9516669999999996</v>
      </c>
      <c r="FK280" s="4">
        <v>57.128332999999998</v>
      </c>
    </row>
    <row r="281" spans="1:167" x14ac:dyDescent="0.25">
      <c r="A281" s="13">
        <v>52807</v>
      </c>
      <c r="B281" s="13" t="s">
        <v>448</v>
      </c>
      <c r="C281" s="4" t="s">
        <v>444</v>
      </c>
      <c r="D281" s="4"/>
      <c r="E281" s="1" t="s">
        <v>841</v>
      </c>
      <c r="F281" s="1"/>
      <c r="G281" s="1"/>
      <c r="H281" s="1" t="s">
        <v>825</v>
      </c>
      <c r="I281" s="1" t="s">
        <v>826</v>
      </c>
      <c r="J281" s="9" t="s">
        <v>878</v>
      </c>
      <c r="K281" s="9" t="s">
        <v>879</v>
      </c>
      <c r="L281" s="10">
        <v>444567.25</v>
      </c>
      <c r="M281" s="10">
        <v>5076828.93</v>
      </c>
      <c r="N281" s="15" t="s">
        <v>831</v>
      </c>
      <c r="O281" s="15"/>
      <c r="P281" s="4">
        <v>285.58333299999998</v>
      </c>
      <c r="Q281" s="4" t="s">
        <v>215</v>
      </c>
      <c r="R281" s="3">
        <v>522.16666699999996</v>
      </c>
      <c r="S281" s="4"/>
      <c r="T281" s="4">
        <v>3.326667</v>
      </c>
      <c r="U281" s="4">
        <v>7.35</v>
      </c>
      <c r="V281" s="4">
        <v>145.66666699999999</v>
      </c>
      <c r="W281" s="4"/>
      <c r="X281" s="4">
        <v>13.1</v>
      </c>
      <c r="Y281" s="4">
        <v>325.98333300000002</v>
      </c>
      <c r="Z281" s="4">
        <f t="shared" si="97"/>
        <v>0.02</v>
      </c>
      <c r="AA281" s="3">
        <f t="shared" si="88"/>
        <v>2.5714000000000001E-2</v>
      </c>
      <c r="AB281" s="4">
        <v>0.55216699999999996</v>
      </c>
      <c r="AC281" s="4">
        <v>0.57250000000000001</v>
      </c>
      <c r="AD281" s="3">
        <f t="shared" si="89"/>
        <v>2.5353735000000004</v>
      </c>
      <c r="AE281" s="4">
        <f t="shared" si="96"/>
        <v>5.0000000000000001E-3</v>
      </c>
      <c r="AF281" s="3">
        <f t="shared" si="87"/>
        <v>1.6428499999999999E-2</v>
      </c>
      <c r="AG281" s="4">
        <v>0.48116700000000001</v>
      </c>
      <c r="AH281" s="3">
        <f t="shared" si="91"/>
        <v>1.4999999999999999E-2</v>
      </c>
      <c r="AI281" s="4"/>
      <c r="AJ281" s="4">
        <v>1.0333330000000001</v>
      </c>
      <c r="AK281" s="3">
        <v>2.1416999999999999E-2</v>
      </c>
      <c r="AL281" s="4">
        <v>1.0916669999999999</v>
      </c>
      <c r="AM281" s="4"/>
      <c r="AN281" s="4"/>
      <c r="AO281" s="4">
        <v>5.7000000000000002E-2</v>
      </c>
      <c r="AP281" s="4">
        <v>348.41666700000002</v>
      </c>
      <c r="AQ281" s="4">
        <v>99.833332999999996</v>
      </c>
      <c r="AR281" s="4">
        <v>1.638333</v>
      </c>
      <c r="AS281" s="3">
        <v>10.333333</v>
      </c>
      <c r="AT281" s="4">
        <v>24</v>
      </c>
      <c r="AU281" s="4">
        <v>6.2</v>
      </c>
      <c r="AV281" s="4"/>
      <c r="AW281" s="3">
        <v>29.833333</v>
      </c>
      <c r="AX281" s="4"/>
      <c r="AY281" s="4"/>
      <c r="AZ281" s="4"/>
      <c r="BA281" s="3">
        <f t="shared" si="93"/>
        <v>0.25</v>
      </c>
      <c r="BB281" s="4"/>
      <c r="BC281" s="4" t="s">
        <v>215</v>
      </c>
      <c r="BD281" s="4" t="s">
        <v>215</v>
      </c>
      <c r="BE281" s="4"/>
      <c r="BF281" s="4"/>
      <c r="BG281" s="4"/>
      <c r="BH281" s="4"/>
      <c r="BI281" s="4"/>
      <c r="BJ281" s="4" t="s">
        <v>215</v>
      </c>
      <c r="BK281" s="4"/>
      <c r="BL281" s="3">
        <f t="shared" si="94"/>
        <v>0.1</v>
      </c>
      <c r="BM281" s="4"/>
      <c r="BN281" s="4">
        <v>1.066667</v>
      </c>
      <c r="BO281" s="4"/>
      <c r="BP281" s="4">
        <v>36.549999999999997</v>
      </c>
      <c r="BQ281" s="4"/>
      <c r="BR281" s="4" t="s">
        <v>322</v>
      </c>
      <c r="BS281" s="4"/>
      <c r="BT281" s="3">
        <f t="shared" si="95"/>
        <v>1</v>
      </c>
      <c r="BU281" s="4"/>
      <c r="BV281" s="4"/>
      <c r="BW281" s="4"/>
      <c r="BX281" s="4"/>
      <c r="BY281" s="4"/>
      <c r="BZ281" s="4">
        <v>143.16666699999999</v>
      </c>
      <c r="CA281" s="4"/>
      <c r="CB281" s="3">
        <f t="shared" si="92"/>
        <v>0.05</v>
      </c>
      <c r="CC281" s="4"/>
      <c r="CD281" s="4">
        <v>339.16666700000002</v>
      </c>
      <c r="CE281" s="4">
        <v>428.5</v>
      </c>
      <c r="CF281" s="4">
        <v>0</v>
      </c>
      <c r="CG281" s="4">
        <v>0</v>
      </c>
      <c r="CH281" s="4"/>
      <c r="CI281" s="4">
        <v>0</v>
      </c>
      <c r="CJ281" s="4"/>
      <c r="CK281" s="4">
        <v>17</v>
      </c>
      <c r="CL281" s="4">
        <v>410.66666700000002</v>
      </c>
      <c r="CM281" s="4" t="s">
        <v>181</v>
      </c>
      <c r="CN281" s="4" t="s">
        <v>157</v>
      </c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 t="s">
        <v>181</v>
      </c>
      <c r="DL281" s="4"/>
      <c r="DM281" s="4"/>
      <c r="DN281" s="4"/>
      <c r="DO281" s="4"/>
      <c r="DP281" s="4"/>
      <c r="DQ281" s="4"/>
      <c r="DR281" s="4"/>
      <c r="DS281" s="4" t="s">
        <v>317</v>
      </c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 t="s">
        <v>181</v>
      </c>
      <c r="ES281" s="4" t="s">
        <v>181</v>
      </c>
      <c r="ET281" s="3">
        <f t="shared" si="90"/>
        <v>0</v>
      </c>
      <c r="EU281" s="4" t="s">
        <v>181</v>
      </c>
      <c r="EV281" s="4"/>
      <c r="EW281" s="4"/>
      <c r="EX281" s="4" t="s">
        <v>181</v>
      </c>
      <c r="EY281" s="4" t="s">
        <v>181</v>
      </c>
      <c r="EZ281" s="4"/>
      <c r="FA281" s="4"/>
      <c r="FB281" s="4"/>
      <c r="FC281" s="4"/>
      <c r="FD281" s="4"/>
      <c r="FE281" s="4"/>
      <c r="FF281" s="4"/>
      <c r="FG281" s="4"/>
      <c r="FH281" s="4"/>
      <c r="FI281" s="4" t="s">
        <v>181</v>
      </c>
      <c r="FJ281" s="4">
        <v>3.766667</v>
      </c>
      <c r="FK281" s="4">
        <v>35.895000000000003</v>
      </c>
    </row>
    <row r="282" spans="1:167" x14ac:dyDescent="0.25">
      <c r="A282" s="13">
        <v>52810</v>
      </c>
      <c r="B282" s="13" t="s">
        <v>449</v>
      </c>
      <c r="C282" s="4" t="s">
        <v>444</v>
      </c>
      <c r="D282" s="4"/>
      <c r="E282" s="1" t="s">
        <v>841</v>
      </c>
      <c r="F282" s="1"/>
      <c r="G282" s="1"/>
      <c r="H282" s="1" t="s">
        <v>825</v>
      </c>
      <c r="I282" s="1" t="s">
        <v>826</v>
      </c>
      <c r="J282" s="9" t="s">
        <v>878</v>
      </c>
      <c r="K282" s="9" t="s">
        <v>879</v>
      </c>
      <c r="L282" s="10">
        <v>444935.63</v>
      </c>
      <c r="M282" s="10">
        <v>5077035.3600000003</v>
      </c>
      <c r="N282" s="15" t="s">
        <v>831</v>
      </c>
      <c r="O282" s="15"/>
      <c r="P282" s="4">
        <v>279.08333299999998</v>
      </c>
      <c r="Q282" s="4" t="s">
        <v>215</v>
      </c>
      <c r="R282" s="3">
        <v>482.16666700000002</v>
      </c>
      <c r="S282" s="4"/>
      <c r="T282" s="4">
        <v>3.4716670000000001</v>
      </c>
      <c r="U282" s="4">
        <v>7.3166669999999998</v>
      </c>
      <c r="V282" s="4">
        <v>165.33333300000001</v>
      </c>
      <c r="W282" s="4"/>
      <c r="X282" s="4">
        <v>13.016667</v>
      </c>
      <c r="Y282" s="4">
        <v>302.566667</v>
      </c>
      <c r="Z282" s="4">
        <f t="shared" si="97"/>
        <v>0.02</v>
      </c>
      <c r="AA282" s="3">
        <f t="shared" si="88"/>
        <v>2.5714000000000001E-2</v>
      </c>
      <c r="AB282" s="4">
        <v>1.4666669999999999</v>
      </c>
      <c r="AC282" s="4">
        <v>1.4666669999999999</v>
      </c>
      <c r="AD282" s="3">
        <f t="shared" si="89"/>
        <v>6.4952814762000006</v>
      </c>
      <c r="AE282" s="4">
        <f t="shared" si="96"/>
        <v>5.0000000000000001E-3</v>
      </c>
      <c r="AF282" s="3">
        <f t="shared" si="87"/>
        <v>1.6428499999999999E-2</v>
      </c>
      <c r="AG282" s="4">
        <v>0.61666699999999997</v>
      </c>
      <c r="AH282" s="3">
        <f t="shared" si="91"/>
        <v>1.4999999999999999E-2</v>
      </c>
      <c r="AI282" s="4"/>
      <c r="AJ282" s="4">
        <v>2.0833330000000001</v>
      </c>
      <c r="AK282" s="3">
        <v>1.975E-2</v>
      </c>
      <c r="AL282" s="4">
        <v>1.413333</v>
      </c>
      <c r="AM282" s="4"/>
      <c r="AN282" s="4" t="s">
        <v>155</v>
      </c>
      <c r="AO282" s="4">
        <v>8.1000000000000003E-2</v>
      </c>
      <c r="AP282" s="4">
        <v>340.48333300000002</v>
      </c>
      <c r="AQ282" s="4">
        <v>98</v>
      </c>
      <c r="AR282" s="4">
        <v>1.8666670000000001</v>
      </c>
      <c r="AS282" s="3">
        <v>9</v>
      </c>
      <c r="AT282" s="4">
        <v>20.166667</v>
      </c>
      <c r="AU282" s="4">
        <v>6.3166669999999998</v>
      </c>
      <c r="AV282" s="4"/>
      <c r="AW282" s="3">
        <v>19.833333</v>
      </c>
      <c r="AX282" s="4"/>
      <c r="AY282" s="4"/>
      <c r="AZ282" s="4"/>
      <c r="BA282" s="3">
        <f t="shared" si="93"/>
        <v>0.25</v>
      </c>
      <c r="BB282" s="4"/>
      <c r="BC282" s="4" t="s">
        <v>215</v>
      </c>
      <c r="BD282" s="4"/>
      <c r="BE282" s="4"/>
      <c r="BF282" s="4"/>
      <c r="BG282" s="4"/>
      <c r="BH282" s="4"/>
      <c r="BI282" s="4"/>
      <c r="BJ282" s="4">
        <v>7.2</v>
      </c>
      <c r="BK282" s="4"/>
      <c r="BL282" s="3">
        <f t="shared" si="94"/>
        <v>0.1</v>
      </c>
      <c r="BM282" s="4"/>
      <c r="BN282" s="4">
        <v>1.1000000000000001</v>
      </c>
      <c r="BO282" s="4"/>
      <c r="BP282" s="4">
        <v>3.8</v>
      </c>
      <c r="BQ282" s="4"/>
      <c r="BR282" s="4" t="s">
        <v>322</v>
      </c>
      <c r="BS282" s="4"/>
      <c r="BT282" s="3">
        <v>7</v>
      </c>
      <c r="BU282" s="4"/>
      <c r="BV282" s="4"/>
      <c r="BW282" s="4"/>
      <c r="BX282" s="4"/>
      <c r="BY282" s="4"/>
      <c r="BZ282" s="4">
        <v>76.833332999999996</v>
      </c>
      <c r="CA282" s="4"/>
      <c r="CB282" s="3">
        <f t="shared" si="92"/>
        <v>0.05</v>
      </c>
      <c r="CC282" s="4"/>
      <c r="CD282" s="4">
        <v>423.66666700000002</v>
      </c>
      <c r="CE282" s="4">
        <v>479</v>
      </c>
      <c r="CF282" s="4">
        <v>0.33333299999999999</v>
      </c>
      <c r="CG282" s="4">
        <v>2</v>
      </c>
      <c r="CH282" s="4"/>
      <c r="CI282" s="4">
        <v>0</v>
      </c>
      <c r="CJ282" s="4"/>
      <c r="CK282" s="4">
        <v>21.166667</v>
      </c>
      <c r="CL282" s="4">
        <v>487.5</v>
      </c>
      <c r="CM282" s="4" t="s">
        <v>181</v>
      </c>
      <c r="CN282" s="4" t="s">
        <v>157</v>
      </c>
      <c r="CO282" s="4"/>
      <c r="CP282" s="4"/>
      <c r="CQ282" s="4"/>
      <c r="CR282" s="4"/>
      <c r="CS282" s="4"/>
      <c r="CT282" s="4"/>
      <c r="CU282" s="4"/>
      <c r="CV282" s="4"/>
      <c r="CW282" s="3" t="s">
        <v>170</v>
      </c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 t="s">
        <v>181</v>
      </c>
      <c r="DL282" s="4"/>
      <c r="DM282" s="4"/>
      <c r="DN282" s="4"/>
      <c r="DO282" s="4"/>
      <c r="DP282" s="4"/>
      <c r="DQ282" s="4"/>
      <c r="DR282" s="4"/>
      <c r="DS282" s="4" t="s">
        <v>317</v>
      </c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3" t="s">
        <v>170</v>
      </c>
      <c r="EO282" s="4"/>
      <c r="EP282" s="4"/>
      <c r="EQ282" s="3" t="s">
        <v>318</v>
      </c>
      <c r="ER282" s="4" t="s">
        <v>181</v>
      </c>
      <c r="ES282" s="4" t="s">
        <v>181</v>
      </c>
      <c r="ET282" s="3">
        <f t="shared" si="90"/>
        <v>0</v>
      </c>
      <c r="EU282" s="4" t="s">
        <v>181</v>
      </c>
      <c r="EV282" s="4"/>
      <c r="EW282" s="4"/>
      <c r="EX282" s="4" t="s">
        <v>181</v>
      </c>
      <c r="EY282" s="4" t="s">
        <v>181</v>
      </c>
      <c r="EZ282" s="4"/>
      <c r="FA282" s="4"/>
      <c r="FB282" s="4"/>
      <c r="FC282" s="4"/>
      <c r="FD282" s="4"/>
      <c r="FE282" s="4"/>
      <c r="FF282" s="4"/>
      <c r="FG282" s="4"/>
      <c r="FH282" s="4"/>
      <c r="FI282" s="4">
        <v>0.57999999999999996</v>
      </c>
      <c r="FJ282" s="4">
        <v>5.56</v>
      </c>
      <c r="FK282" s="4">
        <v>52.5</v>
      </c>
    </row>
    <row r="283" spans="1:167" x14ac:dyDescent="0.25">
      <c r="A283" s="13">
        <v>52811</v>
      </c>
      <c r="B283" s="13" t="s">
        <v>450</v>
      </c>
      <c r="C283" s="4" t="s">
        <v>444</v>
      </c>
      <c r="D283" s="4"/>
      <c r="E283" s="1" t="s">
        <v>841</v>
      </c>
      <c r="F283" s="1"/>
      <c r="G283" s="1"/>
      <c r="H283" s="1" t="s">
        <v>825</v>
      </c>
      <c r="I283" s="1" t="s">
        <v>826</v>
      </c>
      <c r="J283" s="9" t="s">
        <v>878</v>
      </c>
      <c r="K283" s="9" t="s">
        <v>879</v>
      </c>
      <c r="L283" s="10">
        <v>445295</v>
      </c>
      <c r="M283" s="10">
        <v>5076779</v>
      </c>
      <c r="N283" s="15" t="s">
        <v>831</v>
      </c>
      <c r="O283" s="15"/>
      <c r="P283" s="4">
        <v>251.83333300000001</v>
      </c>
      <c r="Q283" s="4" t="s">
        <v>215</v>
      </c>
      <c r="R283" s="3">
        <v>454.16666700000002</v>
      </c>
      <c r="S283" s="4"/>
      <c r="T283" s="4">
        <v>15.55</v>
      </c>
      <c r="U283" s="4">
        <v>7.4333330000000002</v>
      </c>
      <c r="V283" s="4">
        <v>172.66666699999999</v>
      </c>
      <c r="W283" s="4"/>
      <c r="X283" s="4">
        <v>12.666667</v>
      </c>
      <c r="Y283" s="4">
        <v>290.066667</v>
      </c>
      <c r="Z283" s="4">
        <f t="shared" si="97"/>
        <v>0.02</v>
      </c>
      <c r="AA283" s="3">
        <f t="shared" si="88"/>
        <v>2.5714000000000001E-2</v>
      </c>
      <c r="AB283" s="4">
        <v>0.47833300000000001</v>
      </c>
      <c r="AC283" s="4">
        <v>0.47833300000000001</v>
      </c>
      <c r="AD283" s="3">
        <f t="shared" si="89"/>
        <v>2.1183455238000004</v>
      </c>
      <c r="AE283" s="4">
        <f t="shared" si="96"/>
        <v>5.0000000000000001E-3</v>
      </c>
      <c r="AF283" s="3">
        <f t="shared" si="87"/>
        <v>1.6428499999999999E-2</v>
      </c>
      <c r="AG283" s="4">
        <v>0.33833299999999999</v>
      </c>
      <c r="AH283" s="3">
        <f t="shared" si="91"/>
        <v>1.4999999999999999E-2</v>
      </c>
      <c r="AI283" s="4"/>
      <c r="AJ283" s="4" t="s">
        <v>157</v>
      </c>
      <c r="AK283" s="3">
        <v>2.3833E-2</v>
      </c>
      <c r="AL283" s="4">
        <v>1.7350000000000001</v>
      </c>
      <c r="AM283" s="4"/>
      <c r="AN283" s="4"/>
      <c r="AO283" s="4">
        <v>6.5167000000000003E-2</v>
      </c>
      <c r="AP283" s="4">
        <v>307.21666699999997</v>
      </c>
      <c r="AQ283" s="4">
        <v>89.833332999999996</v>
      </c>
      <c r="AR283" s="4">
        <v>1.786667</v>
      </c>
      <c r="AS283" s="3">
        <v>7.05</v>
      </c>
      <c r="AT283" s="4">
        <v>20.5</v>
      </c>
      <c r="AU283" s="4">
        <v>4.7833329999999998</v>
      </c>
      <c r="AV283" s="4"/>
      <c r="AW283" s="3">
        <v>25.166667</v>
      </c>
      <c r="AX283" s="4"/>
      <c r="AY283" s="4"/>
      <c r="AZ283" s="4"/>
      <c r="BA283" s="3">
        <v>0.64166699999999999</v>
      </c>
      <c r="BB283" s="4"/>
      <c r="BC283" s="4" t="s">
        <v>215</v>
      </c>
      <c r="BD283" s="4"/>
      <c r="BE283" s="4"/>
      <c r="BF283" s="4"/>
      <c r="BG283" s="4"/>
      <c r="BH283" s="4"/>
      <c r="BI283" s="4"/>
      <c r="BJ283" s="4">
        <v>11.733333</v>
      </c>
      <c r="BK283" s="4"/>
      <c r="BL283" s="3">
        <f t="shared" si="94"/>
        <v>0.1</v>
      </c>
      <c r="BM283" s="4"/>
      <c r="BN283" s="4">
        <v>2.8333330000000001</v>
      </c>
      <c r="BO283" s="4"/>
      <c r="BP283" s="4">
        <v>120.583333</v>
      </c>
      <c r="BQ283" s="4"/>
      <c r="BR283" s="4" t="s">
        <v>322</v>
      </c>
      <c r="BS283" s="4"/>
      <c r="BT283" s="3">
        <v>4.6666670000000003</v>
      </c>
      <c r="BU283" s="4"/>
      <c r="BV283" s="4"/>
      <c r="BW283" s="4"/>
      <c r="BX283" s="4"/>
      <c r="BY283" s="4"/>
      <c r="BZ283" s="4">
        <v>414.83333299999998</v>
      </c>
      <c r="CA283" s="4"/>
      <c r="CB283" s="3">
        <f t="shared" si="92"/>
        <v>0.05</v>
      </c>
      <c r="CC283" s="4"/>
      <c r="CD283" s="4">
        <v>721.66666699999996</v>
      </c>
      <c r="CE283" s="4">
        <v>740</v>
      </c>
      <c r="CF283" s="4">
        <v>2.6666669999999999</v>
      </c>
      <c r="CG283" s="4">
        <v>81.666667000000004</v>
      </c>
      <c r="CH283" s="4"/>
      <c r="CI283" s="4">
        <v>1.5</v>
      </c>
      <c r="CJ283" s="4"/>
      <c r="CK283" s="11">
        <v>4480.3333329999996</v>
      </c>
      <c r="CL283" s="4">
        <v>507.5</v>
      </c>
      <c r="CM283" s="4" t="s">
        <v>181</v>
      </c>
      <c r="CN283" s="4" t="s">
        <v>157</v>
      </c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 t="s">
        <v>181</v>
      </c>
      <c r="DL283" s="4"/>
      <c r="DM283" s="4"/>
      <c r="DN283" s="4"/>
      <c r="DO283" s="4"/>
      <c r="DP283" s="4"/>
      <c r="DQ283" s="4"/>
      <c r="DR283" s="4"/>
      <c r="DS283" s="4" t="s">
        <v>317</v>
      </c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 t="s">
        <v>181</v>
      </c>
      <c r="ES283" s="4" t="s">
        <v>181</v>
      </c>
      <c r="ET283" s="3">
        <f t="shared" si="90"/>
        <v>0</v>
      </c>
      <c r="EU283" s="4" t="s">
        <v>181</v>
      </c>
      <c r="EV283" s="4"/>
      <c r="EW283" s="4"/>
      <c r="EX283" s="4" t="s">
        <v>181</v>
      </c>
      <c r="EY283" s="4" t="s">
        <v>181</v>
      </c>
      <c r="EZ283" s="4"/>
      <c r="FA283" s="4"/>
      <c r="FB283" s="4"/>
      <c r="FC283" s="4"/>
      <c r="FD283" s="4"/>
      <c r="FE283" s="4"/>
      <c r="FF283" s="4"/>
      <c r="FG283" s="4"/>
      <c r="FH283" s="4"/>
      <c r="FI283" s="4">
        <v>0.55000000000000004</v>
      </c>
      <c r="FJ283" s="4">
        <v>4.9733330000000002</v>
      </c>
      <c r="FK283" s="4">
        <v>47.46</v>
      </c>
    </row>
    <row r="284" spans="1:167" x14ac:dyDescent="0.25">
      <c r="A284" s="13">
        <v>52815</v>
      </c>
      <c r="B284" s="13" t="s">
        <v>451</v>
      </c>
      <c r="C284" s="4" t="s">
        <v>444</v>
      </c>
      <c r="D284" s="4"/>
      <c r="E284" s="1" t="s">
        <v>841</v>
      </c>
      <c r="F284" s="1"/>
      <c r="G284" s="1"/>
      <c r="H284" s="1" t="s">
        <v>825</v>
      </c>
      <c r="I284" s="1" t="s">
        <v>826</v>
      </c>
      <c r="J284" s="9" t="s">
        <v>878</v>
      </c>
      <c r="K284" s="9" t="s">
        <v>879</v>
      </c>
      <c r="L284" s="10">
        <v>444127.86</v>
      </c>
      <c r="M284" s="10">
        <v>5076654.0999999996</v>
      </c>
      <c r="N284" s="15" t="s">
        <v>831</v>
      </c>
      <c r="O284" s="15"/>
      <c r="P284" s="4">
        <v>213.7</v>
      </c>
      <c r="Q284" s="4" t="s">
        <v>215</v>
      </c>
      <c r="R284" s="3">
        <v>346.5</v>
      </c>
      <c r="S284" s="4"/>
      <c r="T284" s="4">
        <v>8.8833330000000004</v>
      </c>
      <c r="U284" s="4">
        <v>7.6</v>
      </c>
      <c r="V284" s="4">
        <v>77.833332999999996</v>
      </c>
      <c r="W284" s="4"/>
      <c r="X284" s="4">
        <v>12.433332999999999</v>
      </c>
      <c r="Y284" s="4">
        <v>168.66666699999999</v>
      </c>
      <c r="Z284" s="4">
        <v>9.2332999999999998E-2</v>
      </c>
      <c r="AA284" s="3">
        <f t="shared" si="88"/>
        <v>0.1187125381</v>
      </c>
      <c r="AB284" s="4">
        <v>0.22850000000000001</v>
      </c>
      <c r="AC284" s="4">
        <v>0.14916699999999999</v>
      </c>
      <c r="AD284" s="3">
        <f t="shared" si="89"/>
        <v>0.66060097620000002</v>
      </c>
      <c r="AE284" s="4">
        <v>1.0333E-2</v>
      </c>
      <c r="AF284" s="3">
        <f t="shared" si="87"/>
        <v>3.39511381E-2</v>
      </c>
      <c r="AG284" s="4">
        <v>0.27150000000000002</v>
      </c>
      <c r="AH284" s="3">
        <f t="shared" si="91"/>
        <v>1.4999999999999999E-2</v>
      </c>
      <c r="AI284" s="4"/>
      <c r="AJ284" s="4" t="s">
        <v>157</v>
      </c>
      <c r="AK284" s="3">
        <v>7.1499999999999994E-2</v>
      </c>
      <c r="AL284" s="4">
        <v>1.35</v>
      </c>
      <c r="AM284" s="4"/>
      <c r="AN284" s="4" t="s">
        <v>155</v>
      </c>
      <c r="AO284" s="4">
        <v>0.23499999999999999</v>
      </c>
      <c r="AP284" s="4">
        <v>260.7</v>
      </c>
      <c r="AQ284" s="4">
        <v>55</v>
      </c>
      <c r="AR284" s="4">
        <v>0.99166699999999997</v>
      </c>
      <c r="AS284" s="3">
        <v>1.45</v>
      </c>
      <c r="AT284" s="4">
        <v>11.833333</v>
      </c>
      <c r="AU284" s="4">
        <v>26.5</v>
      </c>
      <c r="AV284" s="4"/>
      <c r="AW284" s="3">
        <v>5.5</v>
      </c>
      <c r="AX284" s="4"/>
      <c r="AY284" s="4"/>
      <c r="AZ284" s="4"/>
      <c r="BA284" s="3">
        <f>0.5*0.5</f>
        <v>0.25</v>
      </c>
      <c r="BB284" s="4"/>
      <c r="BC284" s="4" t="s">
        <v>215</v>
      </c>
      <c r="BD284" s="4"/>
      <c r="BE284" s="4"/>
      <c r="BF284" s="4"/>
      <c r="BG284" s="4"/>
      <c r="BH284" s="4"/>
      <c r="BI284" s="4"/>
      <c r="BJ284" s="4" t="s">
        <v>215</v>
      </c>
      <c r="BK284" s="4"/>
      <c r="BL284" s="3">
        <f t="shared" si="94"/>
        <v>0.1</v>
      </c>
      <c r="BM284" s="4"/>
      <c r="BN284" s="4" t="s">
        <v>157</v>
      </c>
      <c r="BO284" s="4"/>
      <c r="BP284" s="4">
        <v>91.166667000000004</v>
      </c>
      <c r="BQ284" s="4"/>
      <c r="BR284" s="4" t="s">
        <v>322</v>
      </c>
      <c r="BS284" s="4"/>
      <c r="BT284" s="3">
        <f>0.5*2</f>
        <v>1</v>
      </c>
      <c r="BU284" s="4"/>
      <c r="BV284" s="4"/>
      <c r="BW284" s="4"/>
      <c r="BX284" s="4"/>
      <c r="BY284" s="4"/>
      <c r="BZ284" s="4">
        <v>567.5</v>
      </c>
      <c r="CA284" s="4"/>
      <c r="CB284" s="3">
        <f t="shared" si="92"/>
        <v>0.05</v>
      </c>
      <c r="CC284" s="4"/>
      <c r="CD284" s="4">
        <v>570.66666699999996</v>
      </c>
      <c r="CE284" s="4">
        <v>529.16666699999996</v>
      </c>
      <c r="CF284" s="4">
        <v>74</v>
      </c>
      <c r="CG284" s="4">
        <v>54</v>
      </c>
      <c r="CH284" s="4"/>
      <c r="CI284" s="4">
        <v>135.33333300000001</v>
      </c>
      <c r="CJ284" s="4"/>
      <c r="CK284" s="11">
        <v>4751.8333329999996</v>
      </c>
      <c r="CL284" s="4">
        <v>519.16666699999996</v>
      </c>
      <c r="CM284" s="4" t="s">
        <v>181</v>
      </c>
      <c r="CN284" s="4" t="s">
        <v>157</v>
      </c>
      <c r="CO284" s="4"/>
      <c r="CP284" s="4"/>
      <c r="CQ284" s="4"/>
      <c r="CR284" s="4"/>
      <c r="CS284" s="4"/>
      <c r="CT284" s="4"/>
      <c r="CU284" s="4"/>
      <c r="CV284" s="4"/>
      <c r="CW284" s="3" t="s">
        <v>170</v>
      </c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 t="s">
        <v>181</v>
      </c>
      <c r="DL284" s="4"/>
      <c r="DM284" s="4"/>
      <c r="DN284" s="4"/>
      <c r="DO284" s="4"/>
      <c r="DP284" s="4"/>
      <c r="DQ284" s="4"/>
      <c r="DR284" s="4"/>
      <c r="DS284" s="4" t="s">
        <v>317</v>
      </c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3" t="s">
        <v>170</v>
      </c>
      <c r="EO284" s="4"/>
      <c r="EP284" s="4"/>
      <c r="EQ284" s="3" t="s">
        <v>318</v>
      </c>
      <c r="ER284" s="4" t="s">
        <v>181</v>
      </c>
      <c r="ES284" s="4" t="s">
        <v>181</v>
      </c>
      <c r="ET284" s="3">
        <f t="shared" si="90"/>
        <v>0</v>
      </c>
      <c r="EU284" s="4" t="s">
        <v>181</v>
      </c>
      <c r="EV284" s="4"/>
      <c r="EW284" s="4"/>
      <c r="EX284" s="4" t="s">
        <v>181</v>
      </c>
      <c r="EY284" s="4" t="s">
        <v>181</v>
      </c>
      <c r="EZ284" s="4"/>
      <c r="FA284" s="4"/>
      <c r="FB284" s="4"/>
      <c r="FC284" s="4"/>
      <c r="FD284" s="4"/>
      <c r="FE284" s="4"/>
      <c r="FF284" s="4"/>
      <c r="FG284" s="4"/>
      <c r="FH284" s="4"/>
      <c r="FI284" s="4">
        <v>0.73499999999999999</v>
      </c>
      <c r="FJ284" s="4">
        <v>2.8283330000000002</v>
      </c>
      <c r="FK284" s="4">
        <v>26.578333000000001</v>
      </c>
    </row>
    <row r="285" spans="1:167" x14ac:dyDescent="0.25">
      <c r="A285" s="13">
        <v>52816</v>
      </c>
      <c r="B285" s="13" t="s">
        <v>452</v>
      </c>
      <c r="C285" s="4" t="s">
        <v>444</v>
      </c>
      <c r="D285" s="4"/>
      <c r="E285" s="1" t="s">
        <v>841</v>
      </c>
      <c r="F285" s="1"/>
      <c r="G285" s="1"/>
      <c r="H285" s="1" t="s">
        <v>825</v>
      </c>
      <c r="I285" s="1" t="s">
        <v>826</v>
      </c>
      <c r="J285" s="9" t="s">
        <v>878</v>
      </c>
      <c r="K285" s="9" t="s">
        <v>879</v>
      </c>
      <c r="L285" s="10">
        <v>443011.24</v>
      </c>
      <c r="M285" s="10">
        <v>5076367.07</v>
      </c>
      <c r="N285" s="15" t="s">
        <v>831</v>
      </c>
      <c r="O285" s="15"/>
      <c r="P285" s="4">
        <v>402</v>
      </c>
      <c r="Q285" s="4" t="s">
        <v>215</v>
      </c>
      <c r="R285" s="3">
        <v>733</v>
      </c>
      <c r="S285" s="4"/>
      <c r="T285" s="4">
        <v>0.776667</v>
      </c>
      <c r="U285" s="4">
        <v>7.1666670000000003</v>
      </c>
      <c r="V285" s="4">
        <v>99.666667000000004</v>
      </c>
      <c r="W285" s="4"/>
      <c r="X285" s="4">
        <v>13.866667</v>
      </c>
      <c r="Y285" s="4">
        <v>443.58333299999998</v>
      </c>
      <c r="Z285" s="4">
        <f t="shared" ref="Z285:Z314" si="98">0.5*0.04</f>
        <v>0.02</v>
      </c>
      <c r="AA285" s="3">
        <f t="shared" si="88"/>
        <v>2.5714000000000001E-2</v>
      </c>
      <c r="AB285" s="4">
        <v>0.72833300000000001</v>
      </c>
      <c r="AC285" s="4">
        <v>0.72833300000000001</v>
      </c>
      <c r="AD285" s="3">
        <f t="shared" si="89"/>
        <v>3.2254955238000003</v>
      </c>
      <c r="AE285" s="4">
        <f t="shared" ref="AE285:AE298" si="99">0.5*0.01</f>
        <v>5.0000000000000001E-3</v>
      </c>
      <c r="AF285" s="3">
        <f t="shared" si="87"/>
        <v>1.6428499999999999E-2</v>
      </c>
      <c r="AG285" s="4">
        <v>0.60499999999999998</v>
      </c>
      <c r="AH285" s="3">
        <f t="shared" si="91"/>
        <v>1.4999999999999999E-2</v>
      </c>
      <c r="AI285" s="4"/>
      <c r="AJ285" s="4">
        <v>1.3333330000000001</v>
      </c>
      <c r="AK285" s="3">
        <v>2.2166999999999999E-2</v>
      </c>
      <c r="AL285" s="4">
        <v>1.5083329999999999</v>
      </c>
      <c r="AM285" s="4"/>
      <c r="AN285" s="4" t="s">
        <v>155</v>
      </c>
      <c r="AO285" s="4">
        <v>0.25166699999999997</v>
      </c>
      <c r="AP285" s="4">
        <v>490.45</v>
      </c>
      <c r="AQ285" s="4">
        <v>121.666667</v>
      </c>
      <c r="AR285" s="4">
        <v>5.8666669999999996</v>
      </c>
      <c r="AS285" s="3">
        <v>21.333333</v>
      </c>
      <c r="AT285" s="4">
        <v>40.833333000000003</v>
      </c>
      <c r="AU285" s="4">
        <v>17.666667</v>
      </c>
      <c r="AV285" s="4"/>
      <c r="AW285" s="3">
        <v>34.666666999999997</v>
      </c>
      <c r="AX285" s="4"/>
      <c r="AY285" s="4"/>
      <c r="AZ285" s="4"/>
      <c r="BA285" s="3">
        <f>0.5*0.5</f>
        <v>0.25</v>
      </c>
      <c r="BB285" s="4"/>
      <c r="BC285" s="4" t="s">
        <v>215</v>
      </c>
      <c r="BD285" s="4"/>
      <c r="BE285" s="4"/>
      <c r="BF285" s="4"/>
      <c r="BG285" s="4"/>
      <c r="BH285" s="4"/>
      <c r="BI285" s="4"/>
      <c r="BJ285" s="4" t="s">
        <v>215</v>
      </c>
      <c r="BK285" s="4"/>
      <c r="BL285" s="3">
        <f t="shared" si="94"/>
        <v>0.1</v>
      </c>
      <c r="BM285" s="4"/>
      <c r="BN285" s="4" t="s">
        <v>157</v>
      </c>
      <c r="BO285" s="4"/>
      <c r="BP285" s="4" t="s">
        <v>157</v>
      </c>
      <c r="BQ285" s="4"/>
      <c r="BR285" s="4" t="s">
        <v>322</v>
      </c>
      <c r="BS285" s="4"/>
      <c r="BT285" s="3">
        <f>0.5*2</f>
        <v>1</v>
      </c>
      <c r="BU285" s="4"/>
      <c r="BV285" s="4"/>
      <c r="BW285" s="4"/>
      <c r="BX285" s="4"/>
      <c r="BY285" s="4"/>
      <c r="BZ285" s="4" t="s">
        <v>169</v>
      </c>
      <c r="CA285" s="4"/>
      <c r="CB285" s="3">
        <f t="shared" si="92"/>
        <v>0.05</v>
      </c>
      <c r="CC285" s="4"/>
      <c r="CD285" s="4">
        <v>306.66666700000002</v>
      </c>
      <c r="CE285" s="4">
        <v>322.66666700000002</v>
      </c>
      <c r="CF285" s="4">
        <v>0</v>
      </c>
      <c r="CG285" s="4">
        <v>11.666667</v>
      </c>
      <c r="CH285" s="4"/>
      <c r="CI285" s="4">
        <v>0.33333299999999999</v>
      </c>
      <c r="CJ285" s="4"/>
      <c r="CK285" s="4">
        <v>424</v>
      </c>
      <c r="CL285" s="4">
        <v>544.5</v>
      </c>
      <c r="CM285" s="4" t="s">
        <v>181</v>
      </c>
      <c r="CN285" s="4" t="s">
        <v>157</v>
      </c>
      <c r="CO285" s="4"/>
      <c r="CP285" s="4"/>
      <c r="CQ285" s="4"/>
      <c r="CR285" s="4"/>
      <c r="CS285" s="4"/>
      <c r="CT285" s="4"/>
      <c r="CU285" s="4"/>
      <c r="CV285" s="4"/>
      <c r="CW285" s="3" t="s">
        <v>170</v>
      </c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 t="s">
        <v>181</v>
      </c>
      <c r="DL285" s="4"/>
      <c r="DM285" s="4"/>
      <c r="DN285" s="4"/>
      <c r="DO285" s="4"/>
      <c r="DP285" s="4"/>
      <c r="DQ285" s="4"/>
      <c r="DR285" s="4"/>
      <c r="DS285" s="4" t="s">
        <v>317</v>
      </c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3" t="s">
        <v>170</v>
      </c>
      <c r="EO285" s="4"/>
      <c r="EP285" s="4"/>
      <c r="EQ285" s="3" t="s">
        <v>318</v>
      </c>
      <c r="ER285" s="4" t="s">
        <v>181</v>
      </c>
      <c r="ES285" s="4" t="s">
        <v>181</v>
      </c>
      <c r="ET285" s="3">
        <f t="shared" si="90"/>
        <v>0</v>
      </c>
      <c r="EU285" s="4" t="s">
        <v>181</v>
      </c>
      <c r="EV285" s="4"/>
      <c r="EW285" s="4"/>
      <c r="EX285" s="4" t="s">
        <v>181</v>
      </c>
      <c r="EY285" s="4" t="s">
        <v>181</v>
      </c>
      <c r="EZ285" s="4"/>
      <c r="FA285" s="4"/>
      <c r="FB285" s="4"/>
      <c r="FC285" s="4"/>
      <c r="FD285" s="4"/>
      <c r="FE285" s="4"/>
      <c r="FF285" s="4"/>
      <c r="FG285" s="4"/>
      <c r="FH285" s="4"/>
      <c r="FI285" s="4" t="s">
        <v>181</v>
      </c>
      <c r="FJ285" s="4">
        <v>3.1366670000000001</v>
      </c>
      <c r="FK285" s="4">
        <v>30.401667</v>
      </c>
    </row>
    <row r="286" spans="1:167" x14ac:dyDescent="0.25">
      <c r="A286" s="13">
        <v>52817</v>
      </c>
      <c r="B286" s="13" t="s">
        <v>453</v>
      </c>
      <c r="C286" s="4" t="s">
        <v>444</v>
      </c>
      <c r="D286" s="4"/>
      <c r="E286" s="1" t="s">
        <v>841</v>
      </c>
      <c r="F286" s="1"/>
      <c r="G286" s="1"/>
      <c r="H286" s="1" t="s">
        <v>825</v>
      </c>
      <c r="I286" s="1" t="s">
        <v>826</v>
      </c>
      <c r="J286" s="9" t="s">
        <v>878</v>
      </c>
      <c r="K286" s="9" t="s">
        <v>879</v>
      </c>
      <c r="L286" s="10">
        <v>442821.1</v>
      </c>
      <c r="M286" s="10">
        <v>5076065.3099999996</v>
      </c>
      <c r="N286" s="15" t="s">
        <v>831</v>
      </c>
      <c r="O286" s="15"/>
      <c r="P286" s="4">
        <v>381.11666700000001</v>
      </c>
      <c r="Q286" s="4" t="s">
        <v>215</v>
      </c>
      <c r="R286" s="3">
        <v>690.33333300000004</v>
      </c>
      <c r="S286" s="4"/>
      <c r="T286" s="4">
        <v>0.72166699999999995</v>
      </c>
      <c r="U286" s="4">
        <v>7.1666670000000003</v>
      </c>
      <c r="V286" s="4">
        <v>120.166667</v>
      </c>
      <c r="W286" s="4"/>
      <c r="X286" s="4">
        <v>13.033333000000001</v>
      </c>
      <c r="Y286" s="4">
        <v>430.91666700000002</v>
      </c>
      <c r="Z286" s="4">
        <f t="shared" si="98"/>
        <v>0.02</v>
      </c>
      <c r="AA286" s="3">
        <f t="shared" si="88"/>
        <v>2.5714000000000001E-2</v>
      </c>
      <c r="AB286" s="4">
        <v>2.266667</v>
      </c>
      <c r="AC286" s="4">
        <v>2.266667</v>
      </c>
      <c r="AD286" s="3">
        <f t="shared" si="89"/>
        <v>10.038161476200001</v>
      </c>
      <c r="AE286" s="4">
        <f t="shared" si="99"/>
        <v>5.0000000000000001E-3</v>
      </c>
      <c r="AF286" s="3">
        <f t="shared" si="87"/>
        <v>1.6428499999999999E-2</v>
      </c>
      <c r="AG286" s="4">
        <v>0.51666699999999999</v>
      </c>
      <c r="AH286" s="3">
        <f t="shared" si="91"/>
        <v>1.4999999999999999E-2</v>
      </c>
      <c r="AI286" s="4"/>
      <c r="AJ286" s="4">
        <v>2.7833329999999998</v>
      </c>
      <c r="AK286" s="3">
        <v>1.9833E-2</v>
      </c>
      <c r="AL286" s="4">
        <v>1.1966669999999999</v>
      </c>
      <c r="AM286" s="4"/>
      <c r="AN286" s="4"/>
      <c r="AO286" s="4">
        <v>8.9332999999999996E-2</v>
      </c>
      <c r="AP286" s="4">
        <v>464.96666699999997</v>
      </c>
      <c r="AQ286" s="4">
        <v>116.666667</v>
      </c>
      <c r="AR286" s="4">
        <v>6.1166669999999996</v>
      </c>
      <c r="AS286" s="3">
        <v>17.5</v>
      </c>
      <c r="AT286" s="4">
        <v>39.333333000000003</v>
      </c>
      <c r="AU286" s="4">
        <v>13.166667</v>
      </c>
      <c r="AV286" s="4"/>
      <c r="AW286" s="3">
        <v>25.166667</v>
      </c>
      <c r="AX286" s="4"/>
      <c r="AY286" s="4"/>
      <c r="AZ286" s="4"/>
      <c r="BA286" s="3">
        <f>0.5*0.5</f>
        <v>0.25</v>
      </c>
      <c r="BB286" s="4"/>
      <c r="BC286" s="4" t="s">
        <v>215</v>
      </c>
      <c r="BD286" s="4"/>
      <c r="BE286" s="4"/>
      <c r="BF286" s="4"/>
      <c r="BG286" s="4"/>
      <c r="BH286" s="4"/>
      <c r="BI286" s="4"/>
      <c r="BJ286" s="4" t="s">
        <v>215</v>
      </c>
      <c r="BK286" s="4"/>
      <c r="BL286" s="3">
        <f t="shared" si="94"/>
        <v>0.1</v>
      </c>
      <c r="BM286" s="4"/>
      <c r="BN286" s="4">
        <v>1.1000000000000001</v>
      </c>
      <c r="BO286" s="4"/>
      <c r="BP286" s="4">
        <v>1.8666670000000001</v>
      </c>
      <c r="BQ286" s="4"/>
      <c r="BR286" s="4" t="s">
        <v>322</v>
      </c>
      <c r="BS286" s="4"/>
      <c r="BT286" s="3">
        <f>0.5*2</f>
        <v>1</v>
      </c>
      <c r="BU286" s="4"/>
      <c r="BV286" s="4"/>
      <c r="BW286" s="4"/>
      <c r="BX286" s="4"/>
      <c r="BY286" s="4"/>
      <c r="BZ286" s="4">
        <v>19.333333</v>
      </c>
      <c r="CA286" s="4"/>
      <c r="CB286" s="3">
        <f t="shared" si="92"/>
        <v>0.05</v>
      </c>
      <c r="CC286" s="4"/>
      <c r="CD286" s="4">
        <v>167.83333300000001</v>
      </c>
      <c r="CE286" s="4">
        <v>178.83333300000001</v>
      </c>
      <c r="CF286" s="4">
        <v>0</v>
      </c>
      <c r="CG286" s="4">
        <v>2</v>
      </c>
      <c r="CH286" s="4"/>
      <c r="CI286" s="4">
        <v>0</v>
      </c>
      <c r="CJ286" s="4"/>
      <c r="CK286" s="4">
        <v>128.5</v>
      </c>
      <c r="CL286" s="4">
        <v>506.5</v>
      </c>
      <c r="CM286" s="4" t="s">
        <v>181</v>
      </c>
      <c r="CN286" s="4" t="s">
        <v>157</v>
      </c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 t="s">
        <v>181</v>
      </c>
      <c r="DL286" s="4"/>
      <c r="DM286" s="4"/>
      <c r="DN286" s="4"/>
      <c r="DO286" s="4"/>
      <c r="DP286" s="4"/>
      <c r="DQ286" s="4"/>
      <c r="DR286" s="4"/>
      <c r="DS286" s="4" t="s">
        <v>317</v>
      </c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 t="s">
        <v>181</v>
      </c>
      <c r="ES286" s="4" t="s">
        <v>181</v>
      </c>
      <c r="ET286" s="3">
        <f t="shared" si="90"/>
        <v>0</v>
      </c>
      <c r="EU286" s="4" t="s">
        <v>181</v>
      </c>
      <c r="EV286" s="4"/>
      <c r="EW286" s="4"/>
      <c r="EX286" s="4" t="s">
        <v>181</v>
      </c>
      <c r="EY286" s="4" t="s">
        <v>181</v>
      </c>
      <c r="EZ286" s="4"/>
      <c r="FA286" s="4"/>
      <c r="FB286" s="4"/>
      <c r="FC286" s="4"/>
      <c r="FD286" s="4"/>
      <c r="FE286" s="4"/>
      <c r="FF286" s="4"/>
      <c r="FG286" s="4"/>
      <c r="FH286" s="4"/>
      <c r="FI286" s="4" t="s">
        <v>181</v>
      </c>
      <c r="FJ286" s="4">
        <v>4.2</v>
      </c>
      <c r="FK286" s="4">
        <v>39.926667000000002</v>
      </c>
    </row>
    <row r="287" spans="1:167" x14ac:dyDescent="0.25">
      <c r="A287" s="13">
        <v>52901</v>
      </c>
      <c r="B287" s="13" t="s">
        <v>454</v>
      </c>
      <c r="C287" s="4" t="s">
        <v>455</v>
      </c>
      <c r="D287" s="4"/>
      <c r="E287" s="1" t="s">
        <v>841</v>
      </c>
      <c r="F287" s="1"/>
      <c r="G287" s="1"/>
      <c r="H287" s="1" t="s">
        <v>825</v>
      </c>
      <c r="I287" s="1" t="s">
        <v>826</v>
      </c>
      <c r="J287" s="9" t="s">
        <v>878</v>
      </c>
      <c r="K287" s="9" t="s">
        <v>879</v>
      </c>
      <c r="L287" s="10">
        <v>442351.65</v>
      </c>
      <c r="M287" s="10">
        <v>5078733.84</v>
      </c>
      <c r="N287" s="15" t="s">
        <v>831</v>
      </c>
      <c r="O287" s="15"/>
      <c r="P287" s="4">
        <v>346.05</v>
      </c>
      <c r="Q287" s="4" t="s">
        <v>215</v>
      </c>
      <c r="R287" s="3">
        <v>618.5</v>
      </c>
      <c r="S287" s="4"/>
      <c r="T287" s="4">
        <v>33.805</v>
      </c>
      <c r="U287" s="4">
        <v>7.2</v>
      </c>
      <c r="V287" s="4">
        <v>108.5</v>
      </c>
      <c r="W287" s="4"/>
      <c r="X287" s="4">
        <v>13.475</v>
      </c>
      <c r="Y287" s="4">
        <v>395</v>
      </c>
      <c r="Z287" s="4">
        <f t="shared" si="98"/>
        <v>0.02</v>
      </c>
      <c r="AA287" s="3">
        <f t="shared" si="88"/>
        <v>2.5714000000000001E-2</v>
      </c>
      <c r="AB287" s="4">
        <v>3.1</v>
      </c>
      <c r="AC287" s="4">
        <v>3.1</v>
      </c>
      <c r="AD287" s="3">
        <f t="shared" si="89"/>
        <v>13.728660000000001</v>
      </c>
      <c r="AE287" s="4">
        <f t="shared" si="99"/>
        <v>5.0000000000000001E-3</v>
      </c>
      <c r="AF287" s="3">
        <f t="shared" si="87"/>
        <v>1.6428499999999999E-2</v>
      </c>
      <c r="AG287" s="4">
        <v>0.6</v>
      </c>
      <c r="AH287" s="3">
        <f t="shared" si="91"/>
        <v>1.4999999999999999E-2</v>
      </c>
      <c r="AI287" s="4"/>
      <c r="AJ287" s="4">
        <v>3.7</v>
      </c>
      <c r="AK287" s="3">
        <v>3.8625E-2</v>
      </c>
      <c r="AL287" s="4">
        <v>1.5225</v>
      </c>
      <c r="AM287" s="4"/>
      <c r="AN287" s="4" t="s">
        <v>155</v>
      </c>
      <c r="AO287" s="4">
        <v>8.6332999999999993E-2</v>
      </c>
      <c r="AP287" s="4">
        <v>422.2</v>
      </c>
      <c r="AQ287" s="4">
        <v>127.5</v>
      </c>
      <c r="AR287" s="4">
        <v>3.6</v>
      </c>
      <c r="AS287" s="3">
        <v>8.75</v>
      </c>
      <c r="AT287" s="4">
        <v>23.25</v>
      </c>
      <c r="AU287" s="4">
        <v>7.85</v>
      </c>
      <c r="AV287" s="4"/>
      <c r="AW287" s="3">
        <v>23.75</v>
      </c>
      <c r="AX287" s="4"/>
      <c r="AY287" s="4"/>
      <c r="AZ287" s="4"/>
      <c r="BA287" s="3">
        <f>0.5*0.5</f>
        <v>0.25</v>
      </c>
      <c r="BB287" s="4"/>
      <c r="BC287" s="4" t="s">
        <v>215</v>
      </c>
      <c r="BD287" s="4"/>
      <c r="BE287" s="4"/>
      <c r="BF287" s="4"/>
      <c r="BG287" s="4"/>
      <c r="BH287" s="4"/>
      <c r="BI287" s="4"/>
      <c r="BJ287" s="4">
        <v>6.1224999999999996</v>
      </c>
      <c r="BK287" s="4"/>
      <c r="BL287" s="3">
        <f t="shared" si="94"/>
        <v>0.1</v>
      </c>
      <c r="BM287" s="4"/>
      <c r="BN287" s="4" t="s">
        <v>157</v>
      </c>
      <c r="BO287" s="4"/>
      <c r="BP287" s="4">
        <v>3.5750000000000002</v>
      </c>
      <c r="BQ287" s="4"/>
      <c r="BR287" s="4" t="s">
        <v>322</v>
      </c>
      <c r="BS287" s="4"/>
      <c r="BT287" s="3">
        <f>0.5*2</f>
        <v>1</v>
      </c>
      <c r="BU287" s="4"/>
      <c r="BV287" s="4"/>
      <c r="BW287" s="4"/>
      <c r="BX287" s="4"/>
      <c r="BY287" s="4"/>
      <c r="BZ287" s="4">
        <v>29.5</v>
      </c>
      <c r="CA287" s="4"/>
      <c r="CB287" s="3">
        <f t="shared" si="92"/>
        <v>0.05</v>
      </c>
      <c r="CC287" s="4"/>
      <c r="CD287" s="4">
        <v>254.5</v>
      </c>
      <c r="CE287" s="4">
        <v>229.5</v>
      </c>
      <c r="CF287" s="4">
        <v>3.5</v>
      </c>
      <c r="CG287" s="4">
        <v>3.5</v>
      </c>
      <c r="CH287" s="4"/>
      <c r="CI287" s="4">
        <v>1.5</v>
      </c>
      <c r="CJ287" s="4"/>
      <c r="CK287" s="4">
        <v>273.5</v>
      </c>
      <c r="CL287" s="4">
        <v>513</v>
      </c>
      <c r="CM287" s="4" t="s">
        <v>181</v>
      </c>
      <c r="CN287" s="4" t="s">
        <v>157</v>
      </c>
      <c r="CO287" s="4"/>
      <c r="CP287" s="4"/>
      <c r="CQ287" s="4"/>
      <c r="CR287" s="4"/>
      <c r="CS287" s="4"/>
      <c r="CT287" s="4"/>
      <c r="CU287" s="4"/>
      <c r="CV287" s="4"/>
      <c r="CW287" s="3" t="s">
        <v>170</v>
      </c>
      <c r="CX287" s="4" t="s">
        <v>170</v>
      </c>
      <c r="CY287" s="4" t="s">
        <v>170</v>
      </c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 t="s">
        <v>181</v>
      </c>
      <c r="DL287" s="4"/>
      <c r="DM287" s="4"/>
      <c r="DN287" s="4"/>
      <c r="DO287" s="4"/>
      <c r="DP287" s="4" t="s">
        <v>170</v>
      </c>
      <c r="DQ287" s="4"/>
      <c r="DR287" s="4"/>
      <c r="DS287" s="4" t="s">
        <v>317</v>
      </c>
      <c r="DT287" s="4"/>
      <c r="DU287" s="4"/>
      <c r="DV287" s="4"/>
      <c r="DW287" s="4"/>
      <c r="DX287" s="4"/>
      <c r="DY287" s="4" t="s">
        <v>170</v>
      </c>
      <c r="DZ287" s="4"/>
      <c r="EA287" s="4"/>
      <c r="EB287" s="4"/>
      <c r="EC287" s="4"/>
      <c r="ED287" s="4" t="s">
        <v>170</v>
      </c>
      <c r="EE287" s="4"/>
      <c r="EF287" s="4"/>
      <c r="EG287" s="4"/>
      <c r="EH287" s="4"/>
      <c r="EI287" s="4"/>
      <c r="EJ287" s="4"/>
      <c r="EK287" s="4"/>
      <c r="EL287" s="4"/>
      <c r="EM287" s="4"/>
      <c r="EN287" s="3" t="s">
        <v>170</v>
      </c>
      <c r="EO287" s="4"/>
      <c r="EP287" s="4" t="s">
        <v>170</v>
      </c>
      <c r="EQ287" s="3" t="s">
        <v>318</v>
      </c>
      <c r="ER287" s="4" t="s">
        <v>181</v>
      </c>
      <c r="ES287" s="4" t="s">
        <v>181</v>
      </c>
      <c r="ET287" s="3">
        <f t="shared" si="90"/>
        <v>0</v>
      </c>
      <c r="EU287" s="4" t="s">
        <v>181</v>
      </c>
      <c r="EV287" s="4"/>
      <c r="EW287" s="4" t="s">
        <v>170</v>
      </c>
      <c r="EX287" s="4" t="s">
        <v>181</v>
      </c>
      <c r="EY287" s="4" t="s">
        <v>181</v>
      </c>
      <c r="EZ287" s="4" t="s">
        <v>170</v>
      </c>
      <c r="FA287" s="4"/>
      <c r="FB287" s="4"/>
      <c r="FC287" s="4"/>
      <c r="FD287" s="4"/>
      <c r="FE287" s="4"/>
      <c r="FF287" s="4"/>
      <c r="FG287" s="4"/>
      <c r="FH287" s="4"/>
      <c r="FI287" s="4">
        <v>2.2374999999999998</v>
      </c>
      <c r="FJ287" s="4">
        <v>4.1550000000000002</v>
      </c>
      <c r="FK287" s="4">
        <v>39.78</v>
      </c>
    </row>
    <row r="288" spans="1:167" x14ac:dyDescent="0.25">
      <c r="A288" s="13">
        <v>52902</v>
      </c>
      <c r="B288" s="13" t="s">
        <v>456</v>
      </c>
      <c r="C288" s="4" t="s">
        <v>455</v>
      </c>
      <c r="D288" s="4"/>
      <c r="E288" s="1" t="s">
        <v>841</v>
      </c>
      <c r="F288" s="1"/>
      <c r="G288" s="1"/>
      <c r="H288" s="1" t="s">
        <v>825</v>
      </c>
      <c r="I288" s="1" t="s">
        <v>826</v>
      </c>
      <c r="J288" s="9" t="s">
        <v>878</v>
      </c>
      <c r="K288" s="9" t="s">
        <v>879</v>
      </c>
      <c r="L288" s="10">
        <v>442371.67</v>
      </c>
      <c r="M288" s="10">
        <v>5079371.5599999996</v>
      </c>
      <c r="N288" s="15" t="s">
        <v>831</v>
      </c>
      <c r="O288" s="15"/>
      <c r="P288" s="4">
        <v>360.22500000000002</v>
      </c>
      <c r="Q288" s="4" t="s">
        <v>215</v>
      </c>
      <c r="R288" s="3">
        <v>637</v>
      </c>
      <c r="S288" s="4"/>
      <c r="T288" s="4">
        <v>18.725000000000001</v>
      </c>
      <c r="U288" s="4">
        <v>7.1749999999999998</v>
      </c>
      <c r="V288" s="4">
        <v>124</v>
      </c>
      <c r="W288" s="4"/>
      <c r="X288" s="4">
        <v>13.45</v>
      </c>
      <c r="Y288" s="4">
        <v>414.25</v>
      </c>
      <c r="Z288" s="4">
        <f t="shared" si="98"/>
        <v>0.02</v>
      </c>
      <c r="AA288" s="3">
        <f t="shared" si="88"/>
        <v>2.5714000000000001E-2</v>
      </c>
      <c r="AB288" s="4">
        <v>2.4249999999999998</v>
      </c>
      <c r="AC288" s="4">
        <v>2.4249999999999998</v>
      </c>
      <c r="AD288" s="3">
        <f t="shared" si="89"/>
        <v>10.739355</v>
      </c>
      <c r="AE288" s="4">
        <f t="shared" si="99"/>
        <v>5.0000000000000001E-3</v>
      </c>
      <c r="AF288" s="3">
        <f t="shared" si="87"/>
        <v>1.6428499999999999E-2</v>
      </c>
      <c r="AG288" s="4">
        <v>0.57499999999999996</v>
      </c>
      <c r="AH288" s="3">
        <f t="shared" si="91"/>
        <v>1.4999999999999999E-2</v>
      </c>
      <c r="AI288" s="4"/>
      <c r="AJ288" s="4">
        <v>3</v>
      </c>
      <c r="AK288" s="3">
        <v>3.2375000000000001E-2</v>
      </c>
      <c r="AL288" s="4">
        <v>1.52</v>
      </c>
      <c r="AM288" s="4"/>
      <c r="AN288" s="4" t="s">
        <v>155</v>
      </c>
      <c r="AO288" s="4">
        <v>5.2666999999999999E-2</v>
      </c>
      <c r="AP288" s="4">
        <v>439.42500000000001</v>
      </c>
      <c r="AQ288" s="4">
        <v>130</v>
      </c>
      <c r="AR288" s="4">
        <v>4.0750000000000002</v>
      </c>
      <c r="AS288" s="3">
        <v>11.75</v>
      </c>
      <c r="AT288" s="4">
        <v>25</v>
      </c>
      <c r="AU288" s="4">
        <v>10.199999999999999</v>
      </c>
      <c r="AV288" s="4"/>
      <c r="AW288" s="3">
        <v>25.25</v>
      </c>
      <c r="AX288" s="4"/>
      <c r="AY288" s="4"/>
      <c r="AZ288" s="4"/>
      <c r="BA288" s="3">
        <f>0.5*0.5</f>
        <v>0.25</v>
      </c>
      <c r="BB288" s="4"/>
      <c r="BC288" s="4" t="s">
        <v>215</v>
      </c>
      <c r="BD288" s="4"/>
      <c r="BE288" s="4"/>
      <c r="BF288" s="4"/>
      <c r="BG288" s="4"/>
      <c r="BH288" s="4"/>
      <c r="BI288" s="4"/>
      <c r="BJ288" s="4">
        <v>5.5824999999999996</v>
      </c>
      <c r="BK288" s="4"/>
      <c r="BL288" s="3">
        <f t="shared" si="94"/>
        <v>0.1</v>
      </c>
      <c r="BM288" s="4"/>
      <c r="BN288" s="4" t="s">
        <v>157</v>
      </c>
      <c r="BO288" s="4"/>
      <c r="BP288" s="4">
        <v>28.1</v>
      </c>
      <c r="BQ288" s="4"/>
      <c r="BR288" s="4" t="s">
        <v>322</v>
      </c>
      <c r="BS288" s="4"/>
      <c r="BT288" s="3">
        <f>0.5*2</f>
        <v>1</v>
      </c>
      <c r="BU288" s="4"/>
      <c r="BV288" s="4"/>
      <c r="BW288" s="4"/>
      <c r="BX288" s="4"/>
      <c r="BY288" s="4"/>
      <c r="BZ288" s="4">
        <v>80.5</v>
      </c>
      <c r="CA288" s="4"/>
      <c r="CB288" s="3">
        <f t="shared" si="92"/>
        <v>0.05</v>
      </c>
      <c r="CC288" s="4"/>
      <c r="CD288" s="4">
        <v>189.5</v>
      </c>
      <c r="CE288" s="4">
        <v>168</v>
      </c>
      <c r="CF288" s="4">
        <v>3.25</v>
      </c>
      <c r="CG288" s="4">
        <v>8.25</v>
      </c>
      <c r="CH288" s="4"/>
      <c r="CI288" s="4">
        <v>0.25</v>
      </c>
      <c r="CJ288" s="4"/>
      <c r="CK288" s="4">
        <v>91</v>
      </c>
      <c r="CL288" s="4">
        <v>533.75</v>
      </c>
      <c r="CM288" s="4" t="s">
        <v>181</v>
      </c>
      <c r="CN288" s="4" t="s">
        <v>157</v>
      </c>
      <c r="CO288" s="4"/>
      <c r="CP288" s="4"/>
      <c r="CQ288" s="4"/>
      <c r="CR288" s="4"/>
      <c r="CS288" s="4"/>
      <c r="CT288" s="4"/>
      <c r="CU288" s="4"/>
      <c r="CV288" s="4"/>
      <c r="CW288" s="3" t="s">
        <v>170</v>
      </c>
      <c r="CX288" s="4" t="s">
        <v>170</v>
      </c>
      <c r="CY288" s="4" t="s">
        <v>170</v>
      </c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 t="s">
        <v>181</v>
      </c>
      <c r="DL288" s="4"/>
      <c r="DM288" s="4"/>
      <c r="DN288" s="4"/>
      <c r="DO288" s="4"/>
      <c r="DP288" s="4" t="s">
        <v>170</v>
      </c>
      <c r="DQ288" s="4"/>
      <c r="DR288" s="4"/>
      <c r="DS288" s="4" t="s">
        <v>317</v>
      </c>
      <c r="DT288" s="4"/>
      <c r="DU288" s="4"/>
      <c r="DV288" s="4"/>
      <c r="DW288" s="4"/>
      <c r="DX288" s="4"/>
      <c r="DY288" s="4" t="s">
        <v>170</v>
      </c>
      <c r="DZ288" s="4"/>
      <c r="EA288" s="4"/>
      <c r="EB288" s="4"/>
      <c r="EC288" s="4"/>
      <c r="ED288" s="4">
        <v>2.325E-2</v>
      </c>
      <c r="EE288" s="4"/>
      <c r="EF288" s="4"/>
      <c r="EG288" s="4"/>
      <c r="EH288" s="4"/>
      <c r="EI288" s="4"/>
      <c r="EJ288" s="4"/>
      <c r="EK288" s="4"/>
      <c r="EL288" s="4"/>
      <c r="EM288" s="4"/>
      <c r="EN288" s="3" t="s">
        <v>170</v>
      </c>
      <c r="EO288" s="4"/>
      <c r="EP288" s="4" t="s">
        <v>170</v>
      </c>
      <c r="EQ288" s="3" t="s">
        <v>318</v>
      </c>
      <c r="ER288" s="4" t="s">
        <v>181</v>
      </c>
      <c r="ES288" s="4" t="s">
        <v>181</v>
      </c>
      <c r="ET288" s="3">
        <f t="shared" si="90"/>
        <v>0</v>
      </c>
      <c r="EU288" s="4" t="s">
        <v>181</v>
      </c>
      <c r="EV288" s="4"/>
      <c r="EW288" s="4">
        <v>6.7500000000000004E-2</v>
      </c>
      <c r="EX288" s="4" t="s">
        <v>181</v>
      </c>
      <c r="EY288" s="4" t="s">
        <v>181</v>
      </c>
      <c r="EZ288" s="4" t="s">
        <v>170</v>
      </c>
      <c r="FA288" s="4"/>
      <c r="FB288" s="4"/>
      <c r="FC288" s="4"/>
      <c r="FD288" s="4"/>
      <c r="FE288" s="4"/>
      <c r="FF288" s="4"/>
      <c r="FG288" s="4"/>
      <c r="FH288" s="4"/>
      <c r="FI288" s="4">
        <v>0.84750000000000003</v>
      </c>
      <c r="FJ288" s="4">
        <v>3.5125000000000002</v>
      </c>
      <c r="FK288" s="4">
        <v>33.662500000000001</v>
      </c>
    </row>
    <row r="289" spans="1:167" x14ac:dyDescent="0.25">
      <c r="A289" s="13">
        <v>52903</v>
      </c>
      <c r="B289" s="13" t="s">
        <v>457</v>
      </c>
      <c r="C289" s="4" t="s">
        <v>455</v>
      </c>
      <c r="D289" s="4"/>
      <c r="E289" s="1" t="s">
        <v>841</v>
      </c>
      <c r="F289" s="1"/>
      <c r="G289" s="1"/>
      <c r="H289" s="1" t="s">
        <v>825</v>
      </c>
      <c r="I289" s="1" t="s">
        <v>826</v>
      </c>
      <c r="J289" s="9" t="s">
        <v>878</v>
      </c>
      <c r="K289" s="9" t="s">
        <v>879</v>
      </c>
      <c r="L289" s="10">
        <v>444235.04</v>
      </c>
      <c r="M289" s="10">
        <v>5079641.58</v>
      </c>
      <c r="N289" s="15" t="s">
        <v>831</v>
      </c>
      <c r="O289" s="15"/>
      <c r="P289" s="4">
        <v>390.4</v>
      </c>
      <c r="Q289" s="4" t="s">
        <v>215</v>
      </c>
      <c r="R289" s="3">
        <v>684.75</v>
      </c>
      <c r="S289" s="4"/>
      <c r="T289" s="4">
        <v>77.25</v>
      </c>
      <c r="U289" s="4">
        <v>7.15</v>
      </c>
      <c r="V289" s="4">
        <v>168.5</v>
      </c>
      <c r="W289" s="4"/>
      <c r="X289" s="4">
        <v>13.65</v>
      </c>
      <c r="Y289" s="4">
        <v>429.875</v>
      </c>
      <c r="Z289" s="4">
        <f t="shared" si="98"/>
        <v>0.02</v>
      </c>
      <c r="AA289" s="3">
        <f t="shared" si="88"/>
        <v>2.5714000000000001E-2</v>
      </c>
      <c r="AB289" s="4">
        <v>4.7</v>
      </c>
      <c r="AC289" s="4">
        <v>4.7</v>
      </c>
      <c r="AD289" s="3">
        <f t="shared" si="89"/>
        <v>20.814420000000002</v>
      </c>
      <c r="AE289" s="4">
        <f t="shared" si="99"/>
        <v>5.0000000000000001E-3</v>
      </c>
      <c r="AF289" s="3">
        <f t="shared" si="87"/>
        <v>1.6428499999999999E-2</v>
      </c>
      <c r="AG289" s="4">
        <v>0.65</v>
      </c>
      <c r="AH289" s="3">
        <f t="shared" si="91"/>
        <v>1.4999999999999999E-2</v>
      </c>
      <c r="AI289" s="4"/>
      <c r="AJ289" s="4">
        <v>5.35</v>
      </c>
      <c r="AK289" s="3">
        <v>1.8874999999999999E-2</v>
      </c>
      <c r="AL289" s="4">
        <v>1.36</v>
      </c>
      <c r="AM289" s="4"/>
      <c r="AN289" s="4" t="s">
        <v>155</v>
      </c>
      <c r="AO289" s="4">
        <v>8.4000000000000005E-2</v>
      </c>
      <c r="AP289" s="4">
        <v>476.3</v>
      </c>
      <c r="AQ289" s="4">
        <v>137.5</v>
      </c>
      <c r="AR289" s="4">
        <v>4.4249999999999998</v>
      </c>
      <c r="AS289" s="3">
        <v>11.75</v>
      </c>
      <c r="AT289" s="4">
        <v>25.75</v>
      </c>
      <c r="AU289" s="4">
        <v>9.6999999999999993</v>
      </c>
      <c r="AV289" s="4"/>
      <c r="AW289" s="3">
        <v>19</v>
      </c>
      <c r="AX289" s="4"/>
      <c r="AY289" s="4"/>
      <c r="AZ289" s="4"/>
      <c r="BA289" s="2">
        <v>16.6875</v>
      </c>
      <c r="BB289" s="4"/>
      <c r="BC289" s="4" t="s">
        <v>215</v>
      </c>
      <c r="BD289" s="4"/>
      <c r="BE289" s="4"/>
      <c r="BF289" s="4"/>
      <c r="BG289" s="4"/>
      <c r="BH289" s="4"/>
      <c r="BI289" s="4"/>
      <c r="BJ289" s="4">
        <v>607.875</v>
      </c>
      <c r="BK289" s="4"/>
      <c r="BL289" s="3">
        <f t="shared" si="94"/>
        <v>0.1</v>
      </c>
      <c r="BM289" s="4"/>
      <c r="BN289" s="4">
        <v>1.1499999999999999</v>
      </c>
      <c r="BO289" s="4"/>
      <c r="BP289" s="4">
        <v>27.725000000000001</v>
      </c>
      <c r="BQ289" s="4"/>
      <c r="BR289" s="4" t="s">
        <v>322</v>
      </c>
      <c r="BS289" s="4"/>
      <c r="BT289" s="3">
        <v>9.5749999999999993</v>
      </c>
      <c r="BU289" s="4"/>
      <c r="BV289" s="4"/>
      <c r="BW289" s="4"/>
      <c r="BX289" s="4"/>
      <c r="BY289" s="4"/>
      <c r="BZ289" s="11">
        <v>1332.5</v>
      </c>
      <c r="CA289" s="4"/>
      <c r="CB289" s="3">
        <f t="shared" si="92"/>
        <v>0.05</v>
      </c>
      <c r="CC289" s="4"/>
      <c r="CD289" s="4">
        <v>360</v>
      </c>
      <c r="CE289" s="4">
        <v>333</v>
      </c>
      <c r="CF289" s="4">
        <v>58</v>
      </c>
      <c r="CG289" s="4">
        <v>69.75</v>
      </c>
      <c r="CH289" s="4"/>
      <c r="CI289" s="4">
        <v>31.25</v>
      </c>
      <c r="CJ289" s="4"/>
      <c r="CK289" s="11">
        <v>1290.5</v>
      </c>
      <c r="CL289" s="4">
        <v>636.25</v>
      </c>
      <c r="CM289" s="4" t="s">
        <v>181</v>
      </c>
      <c r="CN289" s="4" t="s">
        <v>157</v>
      </c>
      <c r="CO289" s="4"/>
      <c r="CP289" s="4"/>
      <c r="CQ289" s="4"/>
      <c r="CR289" s="4"/>
      <c r="CS289" s="4"/>
      <c r="CT289" s="4"/>
      <c r="CU289" s="4"/>
      <c r="CV289" s="4"/>
      <c r="CW289" s="3" t="s">
        <v>170</v>
      </c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 t="s">
        <v>181</v>
      </c>
      <c r="DL289" s="4"/>
      <c r="DM289" s="4"/>
      <c r="DN289" s="4"/>
      <c r="DO289" s="4"/>
      <c r="DP289" s="4"/>
      <c r="DQ289" s="4"/>
      <c r="DR289" s="4"/>
      <c r="DS289" s="4" t="s">
        <v>317</v>
      </c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3" t="s">
        <v>170</v>
      </c>
      <c r="EO289" s="4"/>
      <c r="EP289" s="4"/>
      <c r="EQ289" s="3" t="s">
        <v>318</v>
      </c>
      <c r="ER289" s="4" t="s">
        <v>181</v>
      </c>
      <c r="ES289" s="4" t="s">
        <v>181</v>
      </c>
      <c r="ET289" s="3">
        <f t="shared" si="90"/>
        <v>0</v>
      </c>
      <c r="EU289" s="4" t="s">
        <v>181</v>
      </c>
      <c r="EV289" s="4"/>
      <c r="EW289" s="4"/>
      <c r="EX289" s="4" t="s">
        <v>181</v>
      </c>
      <c r="EY289" s="4" t="s">
        <v>181</v>
      </c>
      <c r="EZ289" s="4"/>
      <c r="FA289" s="4"/>
      <c r="FB289" s="4"/>
      <c r="FC289" s="4"/>
      <c r="FD289" s="4"/>
      <c r="FE289" s="4"/>
      <c r="FF289" s="4"/>
      <c r="FG289" s="4"/>
      <c r="FH289" s="4"/>
      <c r="FI289" s="4">
        <v>2.52</v>
      </c>
      <c r="FJ289" s="4">
        <v>7.3650000000000002</v>
      </c>
      <c r="FK289" s="4">
        <v>71.287499999999994</v>
      </c>
    </row>
    <row r="290" spans="1:167" x14ac:dyDescent="0.25">
      <c r="A290" s="13">
        <v>52905</v>
      </c>
      <c r="B290" s="13" t="s">
        <v>458</v>
      </c>
      <c r="C290" s="4" t="s">
        <v>455</v>
      </c>
      <c r="D290" s="4"/>
      <c r="E290" s="1" t="s">
        <v>841</v>
      </c>
      <c r="F290" s="1"/>
      <c r="G290" s="1"/>
      <c r="H290" s="1" t="s">
        <v>825</v>
      </c>
      <c r="I290" s="1" t="s">
        <v>826</v>
      </c>
      <c r="J290" s="9" t="s">
        <v>878</v>
      </c>
      <c r="K290" s="9" t="s">
        <v>879</v>
      </c>
      <c r="L290" s="10">
        <v>446303.79</v>
      </c>
      <c r="M290" s="10">
        <v>5077162.3600000003</v>
      </c>
      <c r="N290" s="15" t="s">
        <v>831</v>
      </c>
      <c r="O290" s="15"/>
      <c r="P290" s="4">
        <v>362.45</v>
      </c>
      <c r="Q290" s="4" t="s">
        <v>215</v>
      </c>
      <c r="R290" s="3">
        <v>691.5</v>
      </c>
      <c r="S290" s="4"/>
      <c r="T290" s="4">
        <v>7.6</v>
      </c>
      <c r="U290" s="4">
        <v>7.15</v>
      </c>
      <c r="V290" s="4">
        <v>146.25</v>
      </c>
      <c r="W290" s="4"/>
      <c r="X290" s="4">
        <v>14.175000000000001</v>
      </c>
      <c r="Y290" s="4">
        <v>407.7</v>
      </c>
      <c r="Z290" s="4">
        <f t="shared" si="98"/>
        <v>0.02</v>
      </c>
      <c r="AA290" s="3">
        <f t="shared" si="88"/>
        <v>2.5714000000000001E-2</v>
      </c>
      <c r="AB290" s="4">
        <v>5.3</v>
      </c>
      <c r="AC290" s="4">
        <v>5.3</v>
      </c>
      <c r="AD290" s="3">
        <f t="shared" si="89"/>
        <v>23.471579999999999</v>
      </c>
      <c r="AE290" s="4">
        <f t="shared" si="99"/>
        <v>5.0000000000000001E-3</v>
      </c>
      <c r="AF290" s="3">
        <f t="shared" si="87"/>
        <v>1.6428499999999999E-2</v>
      </c>
      <c r="AG290" s="4">
        <v>0.55000000000000004</v>
      </c>
      <c r="AH290" s="3">
        <f t="shared" si="91"/>
        <v>1.4999999999999999E-2</v>
      </c>
      <c r="AI290" s="4"/>
      <c r="AJ290" s="4">
        <v>5.85</v>
      </c>
      <c r="AK290" s="3">
        <v>2.9749999999999999E-2</v>
      </c>
      <c r="AL290" s="4">
        <v>1.095</v>
      </c>
      <c r="AM290" s="4"/>
      <c r="AN290" s="4" t="s">
        <v>155</v>
      </c>
      <c r="AO290" s="4">
        <v>9.9333000000000005E-2</v>
      </c>
      <c r="AP290" s="4">
        <v>442.17500000000001</v>
      </c>
      <c r="AQ290" s="4">
        <v>127.5</v>
      </c>
      <c r="AR290" s="4">
        <v>6.6749999999999998</v>
      </c>
      <c r="AS290" s="3">
        <v>22.25</v>
      </c>
      <c r="AT290" s="4">
        <v>25.75</v>
      </c>
      <c r="AU290" s="4">
        <v>17.75</v>
      </c>
      <c r="AV290" s="4"/>
      <c r="AW290" s="3">
        <v>23</v>
      </c>
      <c r="AX290" s="4"/>
      <c r="AY290" s="4"/>
      <c r="AZ290" s="4"/>
      <c r="BA290" s="3">
        <f>0.5*0.5</f>
        <v>0.25</v>
      </c>
      <c r="BB290" s="4"/>
      <c r="BC290" s="4" t="s">
        <v>215</v>
      </c>
      <c r="BD290" s="4"/>
      <c r="BE290" s="4"/>
      <c r="BF290" s="4"/>
      <c r="BG290" s="4"/>
      <c r="BH290" s="4"/>
      <c r="BI290" s="4"/>
      <c r="BJ290" s="4" t="s">
        <v>215</v>
      </c>
      <c r="BK290" s="4"/>
      <c r="BL290" s="3">
        <f t="shared" si="94"/>
        <v>0.1</v>
      </c>
      <c r="BM290" s="4"/>
      <c r="BN290" s="4" t="s">
        <v>157</v>
      </c>
      <c r="BO290" s="4"/>
      <c r="BP290" s="4">
        <v>1.65</v>
      </c>
      <c r="BQ290" s="4"/>
      <c r="BR290" s="4" t="s">
        <v>322</v>
      </c>
      <c r="BS290" s="4"/>
      <c r="BT290" s="3">
        <f t="shared" ref="BT290:BT314" si="100">0.5*2</f>
        <v>1</v>
      </c>
      <c r="BU290" s="4"/>
      <c r="BV290" s="4"/>
      <c r="BW290" s="4"/>
      <c r="BX290" s="4"/>
      <c r="BY290" s="4"/>
      <c r="BZ290" s="4">
        <v>29.75</v>
      </c>
      <c r="CA290" s="4"/>
      <c r="CB290" s="3">
        <f t="shared" si="92"/>
        <v>0.05</v>
      </c>
      <c r="CC290" s="4"/>
      <c r="CD290" s="4">
        <v>336.75</v>
      </c>
      <c r="CE290" s="4">
        <v>302.75</v>
      </c>
      <c r="CF290" s="4">
        <v>5</v>
      </c>
      <c r="CG290" s="4">
        <v>24.75</v>
      </c>
      <c r="CH290" s="4"/>
      <c r="CI290" s="4">
        <v>4.25</v>
      </c>
      <c r="CJ290" s="4"/>
      <c r="CK290" s="4">
        <v>354</v>
      </c>
      <c r="CL290" s="4">
        <v>613.75</v>
      </c>
      <c r="CM290" s="4" t="s">
        <v>181</v>
      </c>
      <c r="CN290" s="4" t="s">
        <v>157</v>
      </c>
      <c r="CO290" s="4"/>
      <c r="CP290" s="4"/>
      <c r="CQ290" s="4"/>
      <c r="CR290" s="4"/>
      <c r="CS290" s="4"/>
      <c r="CT290" s="4"/>
      <c r="CU290" s="4"/>
      <c r="CV290" s="4"/>
      <c r="CW290" s="3" t="s">
        <v>170</v>
      </c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 t="s">
        <v>181</v>
      </c>
      <c r="DL290" s="4"/>
      <c r="DM290" s="4"/>
      <c r="DN290" s="4"/>
      <c r="DO290" s="4"/>
      <c r="DP290" s="4"/>
      <c r="DQ290" s="4"/>
      <c r="DR290" s="4"/>
      <c r="DS290" s="4" t="s">
        <v>317</v>
      </c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3" t="s">
        <v>170</v>
      </c>
      <c r="EO290" s="4"/>
      <c r="EP290" s="4"/>
      <c r="EQ290" s="3" t="s">
        <v>318</v>
      </c>
      <c r="ER290" s="4" t="s">
        <v>181</v>
      </c>
      <c r="ES290" s="4" t="s">
        <v>181</v>
      </c>
      <c r="ET290" s="3">
        <f t="shared" si="90"/>
        <v>0</v>
      </c>
      <c r="EU290" s="4" t="s">
        <v>181</v>
      </c>
      <c r="EV290" s="4"/>
      <c r="EW290" s="4"/>
      <c r="EX290" s="4" t="s">
        <v>181</v>
      </c>
      <c r="EY290" s="4" t="s">
        <v>181</v>
      </c>
      <c r="EZ290" s="4"/>
      <c r="FA290" s="4"/>
      <c r="FB290" s="4"/>
      <c r="FC290" s="4"/>
      <c r="FD290" s="4"/>
      <c r="FE290" s="4"/>
      <c r="FF290" s="4"/>
      <c r="FG290" s="4"/>
      <c r="FH290" s="4"/>
      <c r="FI290" s="4" t="s">
        <v>181</v>
      </c>
      <c r="FJ290" s="4">
        <v>6.2975000000000003</v>
      </c>
      <c r="FK290" s="4">
        <v>61.35</v>
      </c>
    </row>
    <row r="291" spans="1:167" x14ac:dyDescent="0.25">
      <c r="A291" s="13">
        <v>52907</v>
      </c>
      <c r="B291" s="13" t="s">
        <v>459</v>
      </c>
      <c r="C291" s="4" t="s">
        <v>455</v>
      </c>
      <c r="D291" s="4"/>
      <c r="E291" s="1" t="s">
        <v>841</v>
      </c>
      <c r="F291" s="1"/>
      <c r="G291" s="1"/>
      <c r="H291" s="1" t="s">
        <v>825</v>
      </c>
      <c r="I291" s="1" t="s">
        <v>826</v>
      </c>
      <c r="J291" s="9" t="s">
        <v>878</v>
      </c>
      <c r="K291" s="9" t="s">
        <v>879</v>
      </c>
      <c r="L291" s="10">
        <v>444426.96</v>
      </c>
      <c r="M291" s="10">
        <v>5078995.95</v>
      </c>
      <c r="N291" s="15" t="s">
        <v>831</v>
      </c>
      <c r="O291" s="15" t="s">
        <v>831</v>
      </c>
      <c r="P291" s="4">
        <v>372.86666700000001</v>
      </c>
      <c r="Q291" s="4" t="s">
        <v>215</v>
      </c>
      <c r="R291" s="3">
        <v>645.16666699999996</v>
      </c>
      <c r="S291" s="4"/>
      <c r="T291" s="4">
        <v>9.15</v>
      </c>
      <c r="U291" s="4">
        <v>7.2</v>
      </c>
      <c r="V291" s="4">
        <v>169.16666699999999</v>
      </c>
      <c r="W291" s="4"/>
      <c r="X291" s="4">
        <v>12.666667</v>
      </c>
      <c r="Y291" s="4">
        <v>417.91666700000002</v>
      </c>
      <c r="Z291" s="4">
        <f t="shared" si="98"/>
        <v>0.02</v>
      </c>
      <c r="AA291" s="3">
        <f t="shared" si="88"/>
        <v>2.5714000000000001E-2</v>
      </c>
      <c r="AB291" s="4">
        <v>3.9</v>
      </c>
      <c r="AC291" s="4">
        <v>3.9</v>
      </c>
      <c r="AD291" s="3">
        <f t="shared" si="89"/>
        <v>17.271540000000002</v>
      </c>
      <c r="AE291" s="4">
        <f t="shared" si="99"/>
        <v>5.0000000000000001E-3</v>
      </c>
      <c r="AF291" s="3">
        <f t="shared" si="87"/>
        <v>1.6428499999999999E-2</v>
      </c>
      <c r="AG291" s="4">
        <v>0.65</v>
      </c>
      <c r="AH291" s="3">
        <f t="shared" si="91"/>
        <v>1.4999999999999999E-2</v>
      </c>
      <c r="AI291" s="4"/>
      <c r="AJ291" s="4">
        <v>4.55</v>
      </c>
      <c r="AK291" s="3">
        <v>1.2E-2</v>
      </c>
      <c r="AL291" s="4">
        <v>1.105</v>
      </c>
      <c r="AM291" s="4"/>
      <c r="AN291" s="4" t="s">
        <v>155</v>
      </c>
      <c r="AO291" s="4">
        <v>6.9500000000000006E-2</v>
      </c>
      <c r="AP291" s="4">
        <v>456.17500000000001</v>
      </c>
      <c r="AQ291" s="4">
        <v>130</v>
      </c>
      <c r="AR291" s="4">
        <v>3.95</v>
      </c>
      <c r="AS291" s="3">
        <v>9.6750000000000007</v>
      </c>
      <c r="AT291" s="4">
        <v>27</v>
      </c>
      <c r="AU291" s="4">
        <v>9.4749999999999996</v>
      </c>
      <c r="AV291" s="4"/>
      <c r="AW291" s="3">
        <v>18.5</v>
      </c>
      <c r="AX291" s="4"/>
      <c r="AY291" s="4"/>
      <c r="AZ291" s="4"/>
      <c r="BA291" s="3">
        <f>0.5*0.5</f>
        <v>0.25</v>
      </c>
      <c r="BB291" s="4"/>
      <c r="BC291" s="4" t="s">
        <v>215</v>
      </c>
      <c r="BD291" s="4"/>
      <c r="BE291" s="4"/>
      <c r="BF291" s="4"/>
      <c r="BG291" s="4"/>
      <c r="BH291" s="4"/>
      <c r="BI291" s="4"/>
      <c r="BJ291" s="4">
        <v>102.125</v>
      </c>
      <c r="BK291" s="4"/>
      <c r="BL291" s="3">
        <f t="shared" si="94"/>
        <v>0.1</v>
      </c>
      <c r="BM291" s="4"/>
      <c r="BN291" s="4" t="s">
        <v>157</v>
      </c>
      <c r="BO291" s="4"/>
      <c r="BP291" s="4">
        <v>4.25</v>
      </c>
      <c r="BQ291" s="4"/>
      <c r="BR291" s="4" t="s">
        <v>322</v>
      </c>
      <c r="BS291" s="4"/>
      <c r="BT291" s="3">
        <f t="shared" si="100"/>
        <v>1</v>
      </c>
      <c r="BU291" s="4">
        <v>3.4</v>
      </c>
      <c r="BV291" s="4"/>
      <c r="BW291" s="4"/>
      <c r="BX291" s="4"/>
      <c r="BY291" s="4"/>
      <c r="BZ291" s="4">
        <v>49</v>
      </c>
      <c r="CA291" s="4"/>
      <c r="CB291" s="3">
        <f t="shared" si="92"/>
        <v>0.05</v>
      </c>
      <c r="CC291" s="4"/>
      <c r="CD291" s="4">
        <v>304</v>
      </c>
      <c r="CE291" s="4">
        <v>362.75</v>
      </c>
      <c r="CF291" s="4">
        <v>4</v>
      </c>
      <c r="CG291" s="4">
        <v>2.5</v>
      </c>
      <c r="CH291" s="4"/>
      <c r="CI291" s="4">
        <v>1.5</v>
      </c>
      <c r="CJ291" s="4"/>
      <c r="CK291" s="4">
        <v>662</v>
      </c>
      <c r="CL291" s="4">
        <v>392.16666700000002</v>
      </c>
      <c r="CM291" s="4" t="s">
        <v>181</v>
      </c>
      <c r="CN291" s="4" t="s">
        <v>157</v>
      </c>
      <c r="CO291" s="4"/>
      <c r="CP291" s="4"/>
      <c r="CQ291" s="4"/>
      <c r="CR291" s="4"/>
      <c r="CS291" s="4"/>
      <c r="CT291" s="4"/>
      <c r="CU291" s="4"/>
      <c r="CV291" s="4"/>
      <c r="CW291" s="3" t="s">
        <v>170</v>
      </c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 t="s">
        <v>181</v>
      </c>
      <c r="DL291" s="4"/>
      <c r="DM291" s="4"/>
      <c r="DN291" s="4"/>
      <c r="DO291" s="4"/>
      <c r="DP291" s="4"/>
      <c r="DQ291" s="4"/>
      <c r="DR291" s="4"/>
      <c r="DS291" s="4" t="s">
        <v>317</v>
      </c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3" t="s">
        <v>170</v>
      </c>
      <c r="EO291" s="4"/>
      <c r="EP291" s="4"/>
      <c r="EQ291" s="3" t="s">
        <v>318</v>
      </c>
      <c r="ER291" s="4">
        <v>0.5</v>
      </c>
      <c r="ES291" s="4" t="s">
        <v>181</v>
      </c>
      <c r="ET291" s="3">
        <f t="shared" si="90"/>
        <v>0.5</v>
      </c>
      <c r="EU291" s="4" t="s">
        <v>181</v>
      </c>
      <c r="EV291" s="4"/>
      <c r="EW291" s="4"/>
      <c r="EX291" s="4" t="s">
        <v>181</v>
      </c>
      <c r="EY291" s="4" t="s">
        <v>181</v>
      </c>
      <c r="EZ291" s="4"/>
      <c r="FA291" s="4"/>
      <c r="FB291" s="4"/>
      <c r="FC291" s="4"/>
      <c r="FD291" s="4"/>
      <c r="FE291" s="4"/>
      <c r="FF291" s="4"/>
      <c r="FG291" s="4"/>
      <c r="FH291" s="4"/>
      <c r="FI291" s="4">
        <v>0.73166699999999996</v>
      </c>
      <c r="FJ291" s="4">
        <v>6.6883330000000001</v>
      </c>
      <c r="FK291" s="4">
        <v>63.093333000000001</v>
      </c>
    </row>
    <row r="292" spans="1:167" x14ac:dyDescent="0.25">
      <c r="A292" s="13">
        <v>52909</v>
      </c>
      <c r="B292" s="13" t="s">
        <v>460</v>
      </c>
      <c r="C292" s="4" t="s">
        <v>455</v>
      </c>
      <c r="D292" s="4"/>
      <c r="E292" s="1" t="s">
        <v>841</v>
      </c>
      <c r="F292" s="1"/>
      <c r="G292" s="1"/>
      <c r="H292" s="1" t="s">
        <v>825</v>
      </c>
      <c r="I292" s="1" t="s">
        <v>826</v>
      </c>
      <c r="J292" s="9" t="s">
        <v>878</v>
      </c>
      <c r="K292" s="9" t="s">
        <v>879</v>
      </c>
      <c r="L292" s="10">
        <v>443518.48</v>
      </c>
      <c r="M292" s="10">
        <v>5078445.8600000003</v>
      </c>
      <c r="N292" s="15" t="s">
        <v>831</v>
      </c>
      <c r="O292" s="15" t="s">
        <v>831</v>
      </c>
      <c r="P292" s="4">
        <v>351.41666700000002</v>
      </c>
      <c r="Q292" s="4" t="s">
        <v>215</v>
      </c>
      <c r="R292" s="3">
        <v>621.5</v>
      </c>
      <c r="S292" s="4"/>
      <c r="T292" s="4">
        <v>0.65333300000000005</v>
      </c>
      <c r="U292" s="4">
        <v>7.233333</v>
      </c>
      <c r="V292" s="4">
        <v>141</v>
      </c>
      <c r="W292" s="4"/>
      <c r="X292" s="4">
        <v>12.6</v>
      </c>
      <c r="Y292" s="4">
        <v>395.316667</v>
      </c>
      <c r="Z292" s="4">
        <f t="shared" si="98"/>
        <v>0.02</v>
      </c>
      <c r="AA292" s="3">
        <f t="shared" si="88"/>
        <v>2.5714000000000001E-2</v>
      </c>
      <c r="AB292" s="4">
        <v>2.016667</v>
      </c>
      <c r="AC292" s="4">
        <v>2.016667</v>
      </c>
      <c r="AD292" s="3">
        <f t="shared" si="89"/>
        <v>8.9310114762000001</v>
      </c>
      <c r="AE292" s="4">
        <f t="shared" si="99"/>
        <v>5.0000000000000001E-3</v>
      </c>
      <c r="AF292" s="3">
        <f t="shared" si="87"/>
        <v>1.6428499999999999E-2</v>
      </c>
      <c r="AG292" s="4">
        <v>0.56666700000000003</v>
      </c>
      <c r="AH292" s="3">
        <f t="shared" si="91"/>
        <v>1.4999999999999999E-2</v>
      </c>
      <c r="AI292" s="4"/>
      <c r="AJ292" s="4">
        <v>2.5833330000000001</v>
      </c>
      <c r="AK292" s="3">
        <v>1.5167E-2</v>
      </c>
      <c r="AL292" s="4">
        <v>1.425</v>
      </c>
      <c r="AM292" s="4"/>
      <c r="AN292" s="4" t="s">
        <v>155</v>
      </c>
      <c r="AO292" s="4">
        <v>4.5749999999999999E-2</v>
      </c>
      <c r="AP292" s="4">
        <v>428.27499999999998</v>
      </c>
      <c r="AQ292" s="4">
        <v>125</v>
      </c>
      <c r="AR292" s="4">
        <v>4.2</v>
      </c>
      <c r="AS292" s="3">
        <v>8.8000000000000007</v>
      </c>
      <c r="AT292" s="4">
        <v>24.5</v>
      </c>
      <c r="AU292" s="4">
        <v>8.0500000000000007</v>
      </c>
      <c r="AV292" s="4"/>
      <c r="AW292" s="3">
        <v>22</v>
      </c>
      <c r="AX292" s="4"/>
      <c r="AY292" s="4"/>
      <c r="AZ292" s="4"/>
      <c r="BA292" s="2">
        <v>10.4375</v>
      </c>
      <c r="BB292" s="4"/>
      <c r="BC292" s="4" t="s">
        <v>215</v>
      </c>
      <c r="BD292" s="4"/>
      <c r="BE292" s="4"/>
      <c r="BF292" s="4"/>
      <c r="BG292" s="4"/>
      <c r="BH292" s="4"/>
      <c r="BI292" s="4"/>
      <c r="BJ292" s="4">
        <v>12.1</v>
      </c>
      <c r="BK292" s="4"/>
      <c r="BL292" s="3">
        <f t="shared" si="94"/>
        <v>0.1</v>
      </c>
      <c r="BM292" s="4"/>
      <c r="BN292" s="4" t="s">
        <v>157</v>
      </c>
      <c r="BO292" s="4"/>
      <c r="BP292" s="4">
        <v>10.525</v>
      </c>
      <c r="BQ292" s="4"/>
      <c r="BR292" s="4">
        <v>5</v>
      </c>
      <c r="BS292" s="4"/>
      <c r="BT292" s="3">
        <f t="shared" si="100"/>
        <v>1</v>
      </c>
      <c r="BU292" s="4"/>
      <c r="BV292" s="4"/>
      <c r="BW292" s="4"/>
      <c r="BX292" s="4"/>
      <c r="BY292" s="4"/>
      <c r="BZ292" s="4">
        <v>28.25</v>
      </c>
      <c r="CA292" s="4"/>
      <c r="CB292" s="3">
        <f t="shared" si="92"/>
        <v>0.05</v>
      </c>
      <c r="CC292" s="4"/>
      <c r="CD292" s="4">
        <v>109.5</v>
      </c>
      <c r="CE292" s="4">
        <v>122.5</v>
      </c>
      <c r="CF292" s="4">
        <v>0</v>
      </c>
      <c r="CG292" s="4">
        <v>0</v>
      </c>
      <c r="CH292" s="4"/>
      <c r="CI292" s="4">
        <v>0</v>
      </c>
      <c r="CJ292" s="4"/>
      <c r="CK292" s="4">
        <v>5.5</v>
      </c>
      <c r="CL292" s="4">
        <v>548</v>
      </c>
      <c r="CM292" s="4" t="s">
        <v>181</v>
      </c>
      <c r="CN292" s="4" t="s">
        <v>157</v>
      </c>
      <c r="CO292" s="4"/>
      <c r="CP292" s="4"/>
      <c r="CQ292" s="4"/>
      <c r="CR292" s="4"/>
      <c r="CS292" s="4"/>
      <c r="CT292" s="4"/>
      <c r="CU292" s="4"/>
      <c r="CV292" s="4"/>
      <c r="CW292" s="3" t="s">
        <v>170</v>
      </c>
      <c r="CX292" s="4" t="s">
        <v>170</v>
      </c>
      <c r="CY292" s="4" t="s">
        <v>170</v>
      </c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 t="s">
        <v>181</v>
      </c>
      <c r="DL292" s="4"/>
      <c r="DM292" s="4"/>
      <c r="DN292" s="4"/>
      <c r="DO292" s="4"/>
      <c r="DP292" s="4" t="s">
        <v>170</v>
      </c>
      <c r="DQ292" s="4"/>
      <c r="DR292" s="4"/>
      <c r="DS292" s="4" t="s">
        <v>317</v>
      </c>
      <c r="DT292" s="4"/>
      <c r="DU292" s="4"/>
      <c r="DV292" s="4"/>
      <c r="DW292" s="4"/>
      <c r="DX292" s="4"/>
      <c r="DY292" s="4" t="s">
        <v>170</v>
      </c>
      <c r="DZ292" s="4"/>
      <c r="EA292" s="4"/>
      <c r="EB292" s="4"/>
      <c r="EC292" s="4"/>
      <c r="ED292" s="4" t="s">
        <v>170</v>
      </c>
      <c r="EE292" s="4"/>
      <c r="EF292" s="4"/>
      <c r="EG292" s="4"/>
      <c r="EH292" s="4"/>
      <c r="EI292" s="4"/>
      <c r="EJ292" s="4"/>
      <c r="EK292" s="4"/>
      <c r="EL292" s="4"/>
      <c r="EM292" s="4"/>
      <c r="EN292" s="3" t="s">
        <v>170</v>
      </c>
      <c r="EO292" s="4"/>
      <c r="EP292" s="4" t="s">
        <v>170</v>
      </c>
      <c r="EQ292" s="3" t="s">
        <v>318</v>
      </c>
      <c r="ER292" s="4" t="s">
        <v>181</v>
      </c>
      <c r="ES292" s="4" t="s">
        <v>181</v>
      </c>
      <c r="ET292" s="3">
        <f t="shared" si="90"/>
        <v>0</v>
      </c>
      <c r="EU292" s="4" t="s">
        <v>181</v>
      </c>
      <c r="EV292" s="4"/>
      <c r="EW292" s="4" t="s">
        <v>170</v>
      </c>
      <c r="EX292" s="4" t="s">
        <v>181</v>
      </c>
      <c r="EY292" s="4" t="s">
        <v>181</v>
      </c>
      <c r="EZ292" s="4" t="s">
        <v>170</v>
      </c>
      <c r="FA292" s="4"/>
      <c r="FB292" s="4"/>
      <c r="FC292" s="4"/>
      <c r="FD292" s="4"/>
      <c r="FE292" s="4"/>
      <c r="FF292" s="4"/>
      <c r="FG292" s="4"/>
      <c r="FH292" s="4"/>
      <c r="FI292" s="4">
        <v>0.54500000000000004</v>
      </c>
      <c r="FJ292" s="4">
        <v>4.5133330000000003</v>
      </c>
      <c r="FK292" s="4">
        <v>42.528333000000003</v>
      </c>
    </row>
    <row r="293" spans="1:167" x14ac:dyDescent="0.25">
      <c r="A293" s="13">
        <v>52911</v>
      </c>
      <c r="B293" s="13" t="s">
        <v>461</v>
      </c>
      <c r="C293" s="4" t="s">
        <v>455</v>
      </c>
      <c r="D293" s="4"/>
      <c r="E293" s="1" t="s">
        <v>841</v>
      </c>
      <c r="F293" s="1"/>
      <c r="G293" s="1"/>
      <c r="H293" s="1" t="s">
        <v>825</v>
      </c>
      <c r="I293" s="1" t="s">
        <v>826</v>
      </c>
      <c r="J293" s="9" t="s">
        <v>878</v>
      </c>
      <c r="K293" s="9" t="s">
        <v>879</v>
      </c>
      <c r="L293" s="10">
        <v>443075.33</v>
      </c>
      <c r="M293" s="10">
        <v>5080413.55</v>
      </c>
      <c r="N293" s="15" t="s">
        <v>831</v>
      </c>
      <c r="O293" s="15"/>
      <c r="P293" s="4">
        <v>380.82499999999999</v>
      </c>
      <c r="Q293" s="4" t="s">
        <v>215</v>
      </c>
      <c r="R293" s="3">
        <v>669.5</v>
      </c>
      <c r="S293" s="4"/>
      <c r="T293" s="4">
        <v>8.5574999999999992</v>
      </c>
      <c r="U293" s="4">
        <v>7.15</v>
      </c>
      <c r="V293" s="4">
        <v>121.25</v>
      </c>
      <c r="W293" s="4"/>
      <c r="X293" s="4">
        <v>13.975</v>
      </c>
      <c r="Y293" s="4">
        <v>438.25</v>
      </c>
      <c r="Z293" s="4">
        <f t="shared" si="98"/>
        <v>0.02</v>
      </c>
      <c r="AA293" s="3">
        <f t="shared" si="88"/>
        <v>2.5714000000000001E-2</v>
      </c>
      <c r="AB293" s="4">
        <v>4.2249999999999996</v>
      </c>
      <c r="AC293" s="4">
        <v>4.2249999999999996</v>
      </c>
      <c r="AD293" s="3">
        <f t="shared" si="89"/>
        <v>18.710834999999999</v>
      </c>
      <c r="AE293" s="4">
        <f t="shared" si="99"/>
        <v>5.0000000000000001E-3</v>
      </c>
      <c r="AF293" s="3">
        <f t="shared" si="87"/>
        <v>1.6428499999999999E-2</v>
      </c>
      <c r="AG293" s="4">
        <v>0.65</v>
      </c>
      <c r="AH293" s="3">
        <f t="shared" si="91"/>
        <v>1.4999999999999999E-2</v>
      </c>
      <c r="AI293" s="4"/>
      <c r="AJ293" s="4">
        <v>4.875</v>
      </c>
      <c r="AK293" s="3">
        <v>1.3875E-2</v>
      </c>
      <c r="AL293" s="4">
        <v>1.1399999999999999</v>
      </c>
      <c r="AM293" s="4"/>
      <c r="AN293" s="4" t="s">
        <v>155</v>
      </c>
      <c r="AO293" s="4">
        <v>8.4000000000000005E-2</v>
      </c>
      <c r="AP293" s="4">
        <v>464.6</v>
      </c>
      <c r="AQ293" s="4">
        <v>140</v>
      </c>
      <c r="AR293" s="4">
        <v>3.9750000000000001</v>
      </c>
      <c r="AS293" s="3">
        <v>11.95</v>
      </c>
      <c r="AT293" s="4">
        <v>25</v>
      </c>
      <c r="AU293" s="4">
        <v>9.6750000000000007</v>
      </c>
      <c r="AV293" s="4"/>
      <c r="AW293" s="3">
        <v>22.75</v>
      </c>
      <c r="AX293" s="4"/>
      <c r="AY293" s="4"/>
      <c r="AZ293" s="4"/>
      <c r="BA293" s="3">
        <f>0.5*0.5</f>
        <v>0.25</v>
      </c>
      <c r="BB293" s="4"/>
      <c r="BC293" s="4" t="s">
        <v>215</v>
      </c>
      <c r="BD293" s="4"/>
      <c r="BE293" s="4"/>
      <c r="BF293" s="4"/>
      <c r="BG293" s="4"/>
      <c r="BH293" s="4"/>
      <c r="BI293" s="4"/>
      <c r="BJ293" s="4">
        <v>7.1725000000000003</v>
      </c>
      <c r="BK293" s="4"/>
      <c r="BL293" s="3">
        <f t="shared" si="94"/>
        <v>0.1</v>
      </c>
      <c r="BM293" s="4"/>
      <c r="BN293" s="4" t="s">
        <v>157</v>
      </c>
      <c r="BO293" s="4"/>
      <c r="BP293" s="4">
        <v>24.375</v>
      </c>
      <c r="BQ293" s="4"/>
      <c r="BR293" s="4" t="s">
        <v>322</v>
      </c>
      <c r="BS293" s="4"/>
      <c r="BT293" s="3">
        <f t="shared" si="100"/>
        <v>1</v>
      </c>
      <c r="BU293" s="4"/>
      <c r="BV293" s="4"/>
      <c r="BW293" s="4"/>
      <c r="BX293" s="4"/>
      <c r="BY293" s="4"/>
      <c r="BZ293" s="4">
        <v>92.5</v>
      </c>
      <c r="CA293" s="4"/>
      <c r="CB293" s="3">
        <f t="shared" si="92"/>
        <v>0.05</v>
      </c>
      <c r="CC293" s="4"/>
      <c r="CD293" s="4">
        <v>289.75</v>
      </c>
      <c r="CE293" s="4">
        <v>322</v>
      </c>
      <c r="CF293" s="4">
        <v>27.25</v>
      </c>
      <c r="CG293" s="4">
        <v>41.5</v>
      </c>
      <c r="CH293" s="4"/>
      <c r="CI293" s="4">
        <v>23.25</v>
      </c>
      <c r="CJ293" s="4"/>
      <c r="CK293" s="12">
        <v>3887</v>
      </c>
      <c r="CL293" s="4">
        <v>571.5</v>
      </c>
      <c r="CM293" s="4" t="s">
        <v>181</v>
      </c>
      <c r="CN293" s="4" t="s">
        <v>157</v>
      </c>
      <c r="CO293" s="4"/>
      <c r="CP293" s="4"/>
      <c r="CQ293" s="4"/>
      <c r="CR293" s="4"/>
      <c r="CS293" s="4"/>
      <c r="CT293" s="4"/>
      <c r="CU293" s="4"/>
      <c r="CV293" s="4"/>
      <c r="CW293" s="3" t="s">
        <v>170</v>
      </c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 t="s">
        <v>181</v>
      </c>
      <c r="DL293" s="4"/>
      <c r="DM293" s="4"/>
      <c r="DN293" s="4"/>
      <c r="DO293" s="4"/>
      <c r="DP293" s="4"/>
      <c r="DQ293" s="4"/>
      <c r="DR293" s="4"/>
      <c r="DS293" s="4" t="s">
        <v>317</v>
      </c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3" t="s">
        <v>170</v>
      </c>
      <c r="EO293" s="4"/>
      <c r="EP293" s="4"/>
      <c r="EQ293" s="3" t="s">
        <v>318</v>
      </c>
      <c r="ER293" s="4" t="s">
        <v>181</v>
      </c>
      <c r="ES293" s="4" t="s">
        <v>181</v>
      </c>
      <c r="ET293" s="3">
        <f t="shared" si="90"/>
        <v>0</v>
      </c>
      <c r="EU293" s="4" t="s">
        <v>181</v>
      </c>
      <c r="EV293" s="4"/>
      <c r="EW293" s="4"/>
      <c r="EX293" s="4" t="s">
        <v>181</v>
      </c>
      <c r="EY293" s="4" t="s">
        <v>181</v>
      </c>
      <c r="EZ293" s="4"/>
      <c r="FA293" s="4"/>
      <c r="FB293" s="4"/>
      <c r="FC293" s="4"/>
      <c r="FD293" s="4"/>
      <c r="FE293" s="4"/>
      <c r="FF293" s="4"/>
      <c r="FG293" s="4"/>
      <c r="FH293" s="4"/>
      <c r="FI293" s="4">
        <v>1.3</v>
      </c>
      <c r="FJ293" s="4">
        <v>7.73</v>
      </c>
      <c r="FK293" s="4">
        <v>75.045000000000002</v>
      </c>
    </row>
    <row r="294" spans="1:167" x14ac:dyDescent="0.25">
      <c r="A294" s="13">
        <v>52912</v>
      </c>
      <c r="B294" s="13" t="s">
        <v>462</v>
      </c>
      <c r="C294" s="4" t="s">
        <v>455</v>
      </c>
      <c r="D294" s="4"/>
      <c r="E294" s="1" t="s">
        <v>841</v>
      </c>
      <c r="F294" s="1"/>
      <c r="G294" s="1" t="s">
        <v>831</v>
      </c>
      <c r="H294" s="1" t="s">
        <v>825</v>
      </c>
      <c r="I294" s="1" t="s">
        <v>826</v>
      </c>
      <c r="J294" s="9" t="s">
        <v>878</v>
      </c>
      <c r="K294" s="9" t="s">
        <v>879</v>
      </c>
      <c r="L294" s="10">
        <v>443610.41</v>
      </c>
      <c r="M294" s="10">
        <v>5079349.34</v>
      </c>
      <c r="N294" s="15" t="s">
        <v>831</v>
      </c>
      <c r="O294" s="15" t="s">
        <v>831</v>
      </c>
      <c r="P294" s="4">
        <v>376.01666699999998</v>
      </c>
      <c r="Q294" s="4" t="s">
        <v>215</v>
      </c>
      <c r="R294" s="3">
        <v>681.66666699999996</v>
      </c>
      <c r="S294" s="4"/>
      <c r="T294" s="4">
        <v>262.16666700000002</v>
      </c>
      <c r="U294" s="4">
        <v>7.2166670000000002</v>
      </c>
      <c r="V294" s="4">
        <v>63.166666999999997</v>
      </c>
      <c r="W294" s="4"/>
      <c r="X294" s="4">
        <v>13.15</v>
      </c>
      <c r="Y294" s="4">
        <v>454.66666700000002</v>
      </c>
      <c r="Z294" s="4">
        <f t="shared" si="98"/>
        <v>0.02</v>
      </c>
      <c r="AA294" s="3">
        <f t="shared" si="88"/>
        <v>2.5714000000000001E-2</v>
      </c>
      <c r="AB294" s="4">
        <v>1.24</v>
      </c>
      <c r="AC294" s="4">
        <v>1.24</v>
      </c>
      <c r="AD294" s="3">
        <f t="shared" si="89"/>
        <v>5.4914640000000006</v>
      </c>
      <c r="AE294" s="4">
        <f t="shared" si="99"/>
        <v>5.0000000000000001E-3</v>
      </c>
      <c r="AF294" s="3">
        <f t="shared" si="87"/>
        <v>1.6428499999999999E-2</v>
      </c>
      <c r="AG294" s="4">
        <v>0.41</v>
      </c>
      <c r="AH294" s="3">
        <f t="shared" si="91"/>
        <v>1.4999999999999999E-2</v>
      </c>
      <c r="AI294" s="4"/>
      <c r="AJ294" s="4">
        <v>1.65</v>
      </c>
      <c r="AK294" s="3">
        <v>0.18412500000000001</v>
      </c>
      <c r="AL294" s="4">
        <v>1.003333</v>
      </c>
      <c r="AM294" s="4"/>
      <c r="AN294" s="4" t="s">
        <v>155</v>
      </c>
      <c r="AO294" s="4">
        <v>5.45E-2</v>
      </c>
      <c r="AP294" s="4">
        <v>459.67500000000001</v>
      </c>
      <c r="AQ294" s="4">
        <v>135</v>
      </c>
      <c r="AR294" s="4">
        <v>2</v>
      </c>
      <c r="AS294" s="3">
        <v>11.6</v>
      </c>
      <c r="AT294" s="4">
        <v>30.75</v>
      </c>
      <c r="AU294" s="4">
        <v>5.9249999999999998</v>
      </c>
      <c r="AV294" s="4"/>
      <c r="AW294" s="3">
        <v>42</v>
      </c>
      <c r="AX294" s="4"/>
      <c r="AY294" s="4"/>
      <c r="AZ294" s="4"/>
      <c r="BA294" s="3">
        <v>7.0875000000000004</v>
      </c>
      <c r="BB294" s="4"/>
      <c r="BC294" s="4" t="s">
        <v>215</v>
      </c>
      <c r="BD294" s="4"/>
      <c r="BE294" s="4"/>
      <c r="BF294" s="4"/>
      <c r="BG294" s="4"/>
      <c r="BH294" s="4"/>
      <c r="BI294" s="4"/>
      <c r="BJ294" s="4">
        <v>24.5</v>
      </c>
      <c r="BK294" s="4"/>
      <c r="BL294" s="3">
        <f t="shared" si="94"/>
        <v>0.1</v>
      </c>
      <c r="BM294" s="4"/>
      <c r="BN294" s="4" t="s">
        <v>157</v>
      </c>
      <c r="BO294" s="4"/>
      <c r="BP294" s="4">
        <v>39.375</v>
      </c>
      <c r="BQ294" s="4"/>
      <c r="BR294" s="4" t="s">
        <v>322</v>
      </c>
      <c r="BS294" s="4"/>
      <c r="BT294" s="3">
        <f t="shared" si="100"/>
        <v>1</v>
      </c>
      <c r="BU294" s="4"/>
      <c r="BV294" s="4"/>
      <c r="BW294" s="4"/>
      <c r="BX294" s="4"/>
      <c r="BY294" s="4"/>
      <c r="BZ294" s="11">
        <v>6427.5</v>
      </c>
      <c r="CA294" s="4"/>
      <c r="CB294" s="3">
        <f t="shared" si="92"/>
        <v>0.05</v>
      </c>
      <c r="CC294" s="4"/>
      <c r="CD294" s="4">
        <v>234.75</v>
      </c>
      <c r="CE294" s="4">
        <v>229.5</v>
      </c>
      <c r="CF294" s="4">
        <v>0.75</v>
      </c>
      <c r="CG294" s="4">
        <v>10.75</v>
      </c>
      <c r="CH294" s="4"/>
      <c r="CI294" s="4">
        <v>1</v>
      </c>
      <c r="CJ294" s="4"/>
      <c r="CK294" s="4">
        <v>192.25</v>
      </c>
      <c r="CL294" s="4">
        <v>391.66666700000002</v>
      </c>
      <c r="CM294" s="4" t="s">
        <v>181</v>
      </c>
      <c r="CN294" s="4" t="s">
        <v>157</v>
      </c>
      <c r="CO294" s="4"/>
      <c r="CP294" s="4"/>
      <c r="CQ294" s="4"/>
      <c r="CR294" s="4"/>
      <c r="CS294" s="4"/>
      <c r="CT294" s="4"/>
      <c r="CU294" s="4"/>
      <c r="CV294" s="4"/>
      <c r="CW294" s="3" t="s">
        <v>170</v>
      </c>
      <c r="CX294" s="4" t="s">
        <v>170</v>
      </c>
      <c r="CY294" s="4" t="s">
        <v>170</v>
      </c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 t="s">
        <v>181</v>
      </c>
      <c r="DL294" s="4"/>
      <c r="DM294" s="4"/>
      <c r="DN294" s="4"/>
      <c r="DO294" s="4"/>
      <c r="DP294" s="4" t="s">
        <v>170</v>
      </c>
      <c r="DQ294" s="4"/>
      <c r="DR294" s="4"/>
      <c r="DS294" s="4" t="s">
        <v>317</v>
      </c>
      <c r="DT294" s="4"/>
      <c r="DU294" s="4"/>
      <c r="DV294" s="4"/>
      <c r="DW294" s="4"/>
      <c r="DX294" s="4"/>
      <c r="DY294" s="4" t="s">
        <v>170</v>
      </c>
      <c r="DZ294" s="4"/>
      <c r="EA294" s="4"/>
      <c r="EB294" s="4"/>
      <c r="EC294" s="4"/>
      <c r="ED294" s="4" t="s">
        <v>170</v>
      </c>
      <c r="EE294" s="4"/>
      <c r="EF294" s="4"/>
      <c r="EG294" s="4"/>
      <c r="EH294" s="4"/>
      <c r="EI294" s="4"/>
      <c r="EJ294" s="4"/>
      <c r="EK294" s="4"/>
      <c r="EL294" s="4"/>
      <c r="EM294" s="4"/>
      <c r="EN294" s="3" t="s">
        <v>170</v>
      </c>
      <c r="EO294" s="4"/>
      <c r="EP294" s="4" t="s">
        <v>170</v>
      </c>
      <c r="EQ294" s="3" t="s">
        <v>318</v>
      </c>
      <c r="ER294" s="4" t="s">
        <v>181</v>
      </c>
      <c r="ES294" s="4" t="s">
        <v>181</v>
      </c>
      <c r="ET294" s="3">
        <f t="shared" si="90"/>
        <v>0</v>
      </c>
      <c r="EU294" s="4" t="s">
        <v>181</v>
      </c>
      <c r="EV294" s="4"/>
      <c r="EW294" s="4" t="s">
        <v>170</v>
      </c>
      <c r="EX294" s="4" t="s">
        <v>181</v>
      </c>
      <c r="EY294" s="4" t="s">
        <v>181</v>
      </c>
      <c r="EZ294" s="4" t="s">
        <v>170</v>
      </c>
      <c r="FA294" s="4"/>
      <c r="FB294" s="4"/>
      <c r="FC294" s="4"/>
      <c r="FD294" s="4"/>
      <c r="FE294" s="4"/>
      <c r="FF294" s="4"/>
      <c r="FG294" s="4"/>
      <c r="FH294" s="4"/>
      <c r="FI294" s="4">
        <v>1.2816669999999999</v>
      </c>
      <c r="FJ294" s="4">
        <v>3.8316669999999999</v>
      </c>
      <c r="FK294" s="4">
        <v>36.51</v>
      </c>
    </row>
    <row r="295" spans="1:167" x14ac:dyDescent="0.25">
      <c r="A295" s="13">
        <v>52914</v>
      </c>
      <c r="B295" s="13" t="s">
        <v>463</v>
      </c>
      <c r="C295" s="4" t="s">
        <v>455</v>
      </c>
      <c r="D295" s="4"/>
      <c r="E295" s="1" t="s">
        <v>841</v>
      </c>
      <c r="F295" s="1"/>
      <c r="G295" s="1"/>
      <c r="H295" s="1" t="s">
        <v>825</v>
      </c>
      <c r="I295" s="1" t="s">
        <v>826</v>
      </c>
      <c r="J295" s="9" t="s">
        <v>878</v>
      </c>
      <c r="K295" s="9" t="s">
        <v>879</v>
      </c>
      <c r="L295" s="10">
        <v>444125.51</v>
      </c>
      <c r="M295" s="10">
        <v>5079240.6100000003</v>
      </c>
      <c r="N295" s="15" t="s">
        <v>831</v>
      </c>
      <c r="O295" s="15"/>
      <c r="P295" s="4">
        <v>383.2</v>
      </c>
      <c r="Q295" s="4" t="s">
        <v>215</v>
      </c>
      <c r="R295" s="3">
        <v>660</v>
      </c>
      <c r="S295" s="4"/>
      <c r="T295" s="4">
        <v>0.76</v>
      </c>
      <c r="U295" s="4">
        <v>7.1749999999999998</v>
      </c>
      <c r="V295" s="4">
        <v>163</v>
      </c>
      <c r="W295" s="4"/>
      <c r="X295" s="4">
        <v>14.05</v>
      </c>
      <c r="Y295" s="4">
        <v>419.5</v>
      </c>
      <c r="Z295" s="4">
        <f t="shared" si="98"/>
        <v>0.02</v>
      </c>
      <c r="AA295" s="3">
        <f t="shared" si="88"/>
        <v>2.5714000000000001E-2</v>
      </c>
      <c r="AB295" s="4">
        <v>3.8149999999999999</v>
      </c>
      <c r="AC295" s="4">
        <v>3.8149999999999999</v>
      </c>
      <c r="AD295" s="3">
        <f t="shared" si="89"/>
        <v>16.895109000000001</v>
      </c>
      <c r="AE295" s="4">
        <f t="shared" si="99"/>
        <v>5.0000000000000001E-3</v>
      </c>
      <c r="AF295" s="3">
        <f t="shared" si="87"/>
        <v>1.6428499999999999E-2</v>
      </c>
      <c r="AG295" s="4">
        <v>0.66</v>
      </c>
      <c r="AH295" s="3">
        <f t="shared" si="91"/>
        <v>1.4999999999999999E-2</v>
      </c>
      <c r="AI295" s="4"/>
      <c r="AJ295" s="4">
        <v>4.4749999999999996</v>
      </c>
      <c r="AK295" s="3">
        <v>2.6624999999999999E-2</v>
      </c>
      <c r="AL295" s="4">
        <v>1.2375</v>
      </c>
      <c r="AM295" s="4"/>
      <c r="AN295" s="4" t="s">
        <v>155</v>
      </c>
      <c r="AO295" s="4">
        <v>7.8333E-2</v>
      </c>
      <c r="AP295" s="4">
        <v>467.47500000000002</v>
      </c>
      <c r="AQ295" s="4">
        <v>135</v>
      </c>
      <c r="AR295" s="4">
        <v>4.1749999999999998</v>
      </c>
      <c r="AS295" s="3">
        <v>9.85</v>
      </c>
      <c r="AT295" s="4">
        <v>27.5</v>
      </c>
      <c r="AU295" s="4">
        <v>9.5749999999999993</v>
      </c>
      <c r="AV295" s="4"/>
      <c r="AW295" s="3">
        <v>19.5</v>
      </c>
      <c r="AX295" s="4"/>
      <c r="AY295" s="4"/>
      <c r="AZ295" s="4"/>
      <c r="BA295" s="3">
        <f t="shared" ref="BA295:BA311" si="101">0.5*0.5</f>
        <v>0.25</v>
      </c>
      <c r="BB295" s="4"/>
      <c r="BC295" s="4" t="s">
        <v>215</v>
      </c>
      <c r="BD295" s="4"/>
      <c r="BE295" s="4"/>
      <c r="BF295" s="4"/>
      <c r="BG295" s="4"/>
      <c r="BH295" s="4"/>
      <c r="BI295" s="4"/>
      <c r="BJ295" s="4">
        <v>5.55</v>
      </c>
      <c r="BK295" s="4"/>
      <c r="BL295" s="3">
        <f t="shared" si="94"/>
        <v>0.1</v>
      </c>
      <c r="BM295" s="4"/>
      <c r="BN295" s="4" t="s">
        <v>157</v>
      </c>
      <c r="BO295" s="4"/>
      <c r="BP295" s="4" t="s">
        <v>157</v>
      </c>
      <c r="BQ295" s="4"/>
      <c r="BR295" s="4" t="s">
        <v>322</v>
      </c>
      <c r="BS295" s="4"/>
      <c r="BT295" s="3">
        <f t="shared" si="100"/>
        <v>1</v>
      </c>
      <c r="BU295" s="4"/>
      <c r="BV295" s="4"/>
      <c r="BW295" s="4"/>
      <c r="BX295" s="4"/>
      <c r="BY295" s="4"/>
      <c r="BZ295" s="4">
        <v>12.5</v>
      </c>
      <c r="CA295" s="4"/>
      <c r="CB295" s="3">
        <f t="shared" si="92"/>
        <v>0.05</v>
      </c>
      <c r="CC295" s="4"/>
      <c r="CD295" s="4">
        <v>218</v>
      </c>
      <c r="CE295" s="4">
        <v>220</v>
      </c>
      <c r="CF295" s="4">
        <v>0</v>
      </c>
      <c r="CG295" s="4">
        <v>0</v>
      </c>
      <c r="CH295" s="4"/>
      <c r="CI295" s="4">
        <v>0</v>
      </c>
      <c r="CJ295" s="4"/>
      <c r="CK295" s="4">
        <v>18.25</v>
      </c>
      <c r="CL295" s="4">
        <v>533.5</v>
      </c>
      <c r="CM295" s="4" t="s">
        <v>181</v>
      </c>
      <c r="CN295" s="4" t="s">
        <v>157</v>
      </c>
      <c r="CO295" s="4"/>
      <c r="CP295" s="4"/>
      <c r="CQ295" s="4"/>
      <c r="CR295" s="4"/>
      <c r="CS295" s="4"/>
      <c r="CT295" s="4"/>
      <c r="CU295" s="4"/>
      <c r="CV295" s="4"/>
      <c r="CW295" s="3" t="s">
        <v>170</v>
      </c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 t="s">
        <v>181</v>
      </c>
      <c r="DL295" s="4"/>
      <c r="DM295" s="4"/>
      <c r="DN295" s="4"/>
      <c r="DO295" s="4"/>
      <c r="DP295" s="4"/>
      <c r="DQ295" s="4"/>
      <c r="DR295" s="4"/>
      <c r="DS295" s="4" t="s">
        <v>317</v>
      </c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3" t="s">
        <v>170</v>
      </c>
      <c r="EO295" s="4"/>
      <c r="EP295" s="4"/>
      <c r="EQ295" s="3" t="s">
        <v>318</v>
      </c>
      <c r="ER295" s="4">
        <v>0.9</v>
      </c>
      <c r="ES295" s="4" t="s">
        <v>181</v>
      </c>
      <c r="ET295" s="3">
        <f t="shared" si="90"/>
        <v>0.9</v>
      </c>
      <c r="EU295" s="4" t="s">
        <v>181</v>
      </c>
      <c r="EV295" s="4"/>
      <c r="EW295" s="4"/>
      <c r="EX295" s="4" t="s">
        <v>181</v>
      </c>
      <c r="EY295" s="4" t="s">
        <v>181</v>
      </c>
      <c r="EZ295" s="4"/>
      <c r="FA295" s="4"/>
      <c r="FB295" s="4"/>
      <c r="FC295" s="4"/>
      <c r="FD295" s="4"/>
      <c r="FE295" s="4"/>
      <c r="FF295" s="4"/>
      <c r="FG295" s="4"/>
      <c r="FH295" s="4"/>
      <c r="FI295" s="4" t="s">
        <v>181</v>
      </c>
      <c r="FJ295" s="4">
        <v>7.585</v>
      </c>
      <c r="FK295" s="4">
        <v>73.797499999999999</v>
      </c>
    </row>
    <row r="296" spans="1:167" x14ac:dyDescent="0.25">
      <c r="A296" s="13">
        <v>52915</v>
      </c>
      <c r="B296" s="13" t="s">
        <v>809</v>
      </c>
      <c r="C296" s="4" t="s">
        <v>198</v>
      </c>
      <c r="D296" s="4"/>
      <c r="E296" s="1" t="s">
        <v>841</v>
      </c>
      <c r="F296" s="1" t="s">
        <v>831</v>
      </c>
      <c r="G296" s="1"/>
      <c r="H296" s="1" t="s">
        <v>825</v>
      </c>
      <c r="I296" s="1" t="s">
        <v>826</v>
      </c>
      <c r="J296" s="9" t="s">
        <v>878</v>
      </c>
      <c r="K296" s="9" t="s">
        <v>879</v>
      </c>
      <c r="L296" s="10">
        <v>445250.9</v>
      </c>
      <c r="M296" s="10">
        <v>5079647.3</v>
      </c>
      <c r="N296" s="15" t="s">
        <v>831</v>
      </c>
      <c r="O296" s="15"/>
      <c r="P296" s="4">
        <v>374.45</v>
      </c>
      <c r="Q296" s="4" t="s">
        <v>215</v>
      </c>
      <c r="R296" s="3">
        <v>743.75</v>
      </c>
      <c r="S296" s="4"/>
      <c r="T296" s="4">
        <v>31.5</v>
      </c>
      <c r="U296" s="4">
        <v>7.1749999999999998</v>
      </c>
      <c r="V296" s="4">
        <v>165.25</v>
      </c>
      <c r="W296" s="4"/>
      <c r="X296" s="4">
        <v>14.625</v>
      </c>
      <c r="Y296" s="4">
        <v>428.125</v>
      </c>
      <c r="Z296" s="4">
        <f t="shared" si="98"/>
        <v>0.02</v>
      </c>
      <c r="AA296" s="3">
        <f t="shared" si="88"/>
        <v>2.5714000000000001E-2</v>
      </c>
      <c r="AB296" s="4">
        <v>4.0999999999999996</v>
      </c>
      <c r="AC296" s="4">
        <v>4.0999999999999996</v>
      </c>
      <c r="AD296" s="3">
        <f t="shared" si="89"/>
        <v>18.157260000000001</v>
      </c>
      <c r="AE296" s="4">
        <f t="shared" si="99"/>
        <v>5.0000000000000001E-3</v>
      </c>
      <c r="AF296" s="3">
        <f t="shared" si="87"/>
        <v>1.6428499999999999E-2</v>
      </c>
      <c r="AG296" s="4">
        <v>0.55000000000000004</v>
      </c>
      <c r="AH296" s="3">
        <f t="shared" si="91"/>
        <v>1.4999999999999999E-2</v>
      </c>
      <c r="AI296" s="4"/>
      <c r="AJ296" s="4">
        <v>4.6500000000000004</v>
      </c>
      <c r="AK296" s="3">
        <v>1.4500000000000001E-2</v>
      </c>
      <c r="AL296" s="4">
        <v>1.385</v>
      </c>
      <c r="AM296" s="4"/>
      <c r="AN296" s="4" t="s">
        <v>155</v>
      </c>
      <c r="AO296" s="4">
        <v>7.7332999999999999E-2</v>
      </c>
      <c r="AP296" s="4">
        <v>456.875</v>
      </c>
      <c r="AQ296" s="4">
        <v>127.5</v>
      </c>
      <c r="AR296" s="4">
        <v>5.85</v>
      </c>
      <c r="AS296" s="3">
        <v>28.75</v>
      </c>
      <c r="AT296" s="4">
        <v>30</v>
      </c>
      <c r="AU296" s="4">
        <v>21.5</v>
      </c>
      <c r="AV296" s="4"/>
      <c r="AW296" s="3">
        <v>29</v>
      </c>
      <c r="AX296" s="4"/>
      <c r="AY296" s="4"/>
      <c r="AZ296" s="4"/>
      <c r="BA296" s="3">
        <f t="shared" si="101"/>
        <v>0.25</v>
      </c>
      <c r="BB296" s="4"/>
      <c r="BC296" s="4" t="s">
        <v>215</v>
      </c>
      <c r="BD296" s="4"/>
      <c r="BE296" s="4"/>
      <c r="BF296" s="4"/>
      <c r="BG296" s="4"/>
      <c r="BH296" s="4"/>
      <c r="BI296" s="4"/>
      <c r="BJ296" s="4">
        <v>11.625</v>
      </c>
      <c r="BK296" s="4"/>
      <c r="BL296" s="3">
        <f t="shared" si="94"/>
        <v>0.1</v>
      </c>
      <c r="BM296" s="4"/>
      <c r="BN296" s="4" t="s">
        <v>157</v>
      </c>
      <c r="BO296" s="4"/>
      <c r="BP296" s="4">
        <v>25.7</v>
      </c>
      <c r="BQ296" s="4"/>
      <c r="BR296" s="4" t="s">
        <v>322</v>
      </c>
      <c r="BS296" s="4"/>
      <c r="BT296" s="3">
        <f t="shared" si="100"/>
        <v>1</v>
      </c>
      <c r="BU296" s="4"/>
      <c r="BV296" s="4"/>
      <c r="BW296" s="4"/>
      <c r="BX296" s="4"/>
      <c r="BY296" s="4"/>
      <c r="BZ296" s="4">
        <v>34</v>
      </c>
      <c r="CA296" s="4"/>
      <c r="CB296" s="3">
        <f t="shared" si="92"/>
        <v>0.05</v>
      </c>
      <c r="CC296" s="4"/>
      <c r="CD296" s="4">
        <v>330.25</v>
      </c>
      <c r="CE296" s="4">
        <v>326.75</v>
      </c>
      <c r="CF296" s="4">
        <v>13.5</v>
      </c>
      <c r="CG296" s="4">
        <v>9.75</v>
      </c>
      <c r="CH296" s="4"/>
      <c r="CI296" s="4">
        <v>1.75</v>
      </c>
      <c r="CJ296" s="4"/>
      <c r="CK296" s="4">
        <v>363</v>
      </c>
      <c r="CL296" s="4">
        <v>673.25</v>
      </c>
      <c r="CM296" s="4" t="s">
        <v>181</v>
      </c>
      <c r="CN296" s="4" t="s">
        <v>157</v>
      </c>
      <c r="CO296" s="4"/>
      <c r="CP296" s="4"/>
      <c r="CQ296" s="4"/>
      <c r="CR296" s="4"/>
      <c r="CS296" s="4"/>
      <c r="CT296" s="4"/>
      <c r="CU296" s="4"/>
      <c r="CV296" s="4"/>
      <c r="CW296" s="3" t="s">
        <v>170</v>
      </c>
      <c r="CX296" s="4" t="s">
        <v>170</v>
      </c>
      <c r="CY296" s="4" t="s">
        <v>170</v>
      </c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 t="s">
        <v>181</v>
      </c>
      <c r="DL296" s="4"/>
      <c r="DM296" s="4"/>
      <c r="DN296" s="4"/>
      <c r="DO296" s="4"/>
      <c r="DP296" s="4" t="s">
        <v>170</v>
      </c>
      <c r="DQ296" s="4"/>
      <c r="DR296" s="4"/>
      <c r="DS296" s="4" t="s">
        <v>317</v>
      </c>
      <c r="DT296" s="4"/>
      <c r="DU296" s="4"/>
      <c r="DV296" s="4"/>
      <c r="DW296" s="4"/>
      <c r="DX296" s="4"/>
      <c r="DY296" s="4" t="s">
        <v>170</v>
      </c>
      <c r="DZ296" s="4"/>
      <c r="EA296" s="4"/>
      <c r="EB296" s="4"/>
      <c r="EC296" s="4"/>
      <c r="ED296" s="4" t="s">
        <v>170</v>
      </c>
      <c r="EE296" s="4"/>
      <c r="EF296" s="4"/>
      <c r="EG296" s="4"/>
      <c r="EH296" s="4"/>
      <c r="EI296" s="4"/>
      <c r="EJ296" s="4"/>
      <c r="EK296" s="4"/>
      <c r="EL296" s="4"/>
      <c r="EM296" s="4"/>
      <c r="EN296" s="3" t="s">
        <v>170</v>
      </c>
      <c r="EO296" s="4"/>
      <c r="EP296" s="4" t="s">
        <v>170</v>
      </c>
      <c r="EQ296" s="3" t="s">
        <v>318</v>
      </c>
      <c r="ER296" s="4" t="s">
        <v>181</v>
      </c>
      <c r="ES296" s="4" t="s">
        <v>181</v>
      </c>
      <c r="ET296" s="3">
        <f t="shared" si="90"/>
        <v>0</v>
      </c>
      <c r="EU296" s="4" t="s">
        <v>181</v>
      </c>
      <c r="EV296" s="4"/>
      <c r="EW296" s="4" t="s">
        <v>170</v>
      </c>
      <c r="EX296" s="4" t="s">
        <v>181</v>
      </c>
      <c r="EY296" s="4" t="s">
        <v>181</v>
      </c>
      <c r="EZ296" s="4" t="s">
        <v>170</v>
      </c>
      <c r="FA296" s="4"/>
      <c r="FB296" s="4"/>
      <c r="FC296" s="4"/>
      <c r="FD296" s="4"/>
      <c r="FE296" s="4"/>
      <c r="FF296" s="4"/>
      <c r="FG296" s="4"/>
      <c r="FH296" s="4"/>
      <c r="FI296" s="4">
        <v>1.4325000000000001</v>
      </c>
      <c r="FJ296" s="4">
        <v>5.22</v>
      </c>
      <c r="FK296" s="4">
        <v>51.42</v>
      </c>
    </row>
    <row r="297" spans="1:167" x14ac:dyDescent="0.25">
      <c r="A297" s="13">
        <v>53001</v>
      </c>
      <c r="B297" s="13" t="s">
        <v>464</v>
      </c>
      <c r="C297" s="4" t="s">
        <v>465</v>
      </c>
      <c r="D297" s="4"/>
      <c r="E297" s="1" t="s">
        <v>841</v>
      </c>
      <c r="F297" s="1"/>
      <c r="G297" s="1"/>
      <c r="H297" s="1" t="s">
        <v>825</v>
      </c>
      <c r="I297" s="1" t="s">
        <v>826</v>
      </c>
      <c r="J297" s="9" t="s">
        <v>878</v>
      </c>
      <c r="K297" s="9" t="s">
        <v>879</v>
      </c>
      <c r="L297" s="10">
        <v>463750.49</v>
      </c>
      <c r="M297" s="10">
        <v>5066429.25</v>
      </c>
      <c r="N297" s="15" t="s">
        <v>831</v>
      </c>
      <c r="O297" s="15"/>
      <c r="P297" s="4">
        <v>268</v>
      </c>
      <c r="Q297" s="4" t="s">
        <v>215</v>
      </c>
      <c r="R297" s="3">
        <v>506.16666700000002</v>
      </c>
      <c r="S297" s="4"/>
      <c r="T297" s="4">
        <v>110.833333</v>
      </c>
      <c r="U297" s="4">
        <v>7.2166670000000002</v>
      </c>
      <c r="V297" s="4" t="s">
        <v>356</v>
      </c>
      <c r="W297" s="4"/>
      <c r="X297" s="4">
        <v>14.233333</v>
      </c>
      <c r="Y297" s="4">
        <v>294.36666700000001</v>
      </c>
      <c r="Z297" s="4">
        <f t="shared" si="98"/>
        <v>0.02</v>
      </c>
      <c r="AA297" s="3">
        <f t="shared" si="88"/>
        <v>2.5714000000000001E-2</v>
      </c>
      <c r="AB297" s="4">
        <v>0.64166699999999999</v>
      </c>
      <c r="AC297" s="4">
        <v>0.64166699999999999</v>
      </c>
      <c r="AD297" s="3">
        <f t="shared" si="89"/>
        <v>2.8416864762</v>
      </c>
      <c r="AE297" s="4">
        <f t="shared" si="99"/>
        <v>5.0000000000000001E-3</v>
      </c>
      <c r="AF297" s="3">
        <f t="shared" si="87"/>
        <v>1.6428499999999999E-2</v>
      </c>
      <c r="AG297" s="4">
        <v>0.57499999999999996</v>
      </c>
      <c r="AH297" s="3">
        <f t="shared" si="91"/>
        <v>1.4999999999999999E-2</v>
      </c>
      <c r="AI297" s="4"/>
      <c r="AJ297" s="4">
        <v>1.2166669999999999</v>
      </c>
      <c r="AK297" s="3">
        <v>1.0666999999999999E-2</v>
      </c>
      <c r="AL297" s="4">
        <v>0.86833300000000002</v>
      </c>
      <c r="AM297" s="4"/>
      <c r="AN297" s="4"/>
      <c r="AO297" s="4"/>
      <c r="AP297" s="4">
        <v>326.96666699999997</v>
      </c>
      <c r="AQ297" s="4">
        <v>81.5</v>
      </c>
      <c r="AR297" s="4">
        <v>1.8</v>
      </c>
      <c r="AS297" s="3">
        <v>22.666667</v>
      </c>
      <c r="AT297" s="4">
        <v>23.666667</v>
      </c>
      <c r="AU297" s="4">
        <v>12.5</v>
      </c>
      <c r="AV297" s="4"/>
      <c r="AW297" s="3">
        <v>13.7</v>
      </c>
      <c r="AX297" s="4"/>
      <c r="AY297" s="4"/>
      <c r="AZ297" s="4"/>
      <c r="BA297" s="3">
        <f t="shared" si="101"/>
        <v>0.25</v>
      </c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3">
        <f t="shared" si="94"/>
        <v>0.1</v>
      </c>
      <c r="BM297" s="4"/>
      <c r="BN297" s="4"/>
      <c r="BO297" s="4"/>
      <c r="BP297" s="4"/>
      <c r="BQ297" s="4"/>
      <c r="BR297" s="4"/>
      <c r="BS297" s="4"/>
      <c r="BT297" s="3">
        <f t="shared" si="100"/>
        <v>1</v>
      </c>
      <c r="BU297" s="4"/>
      <c r="BV297" s="4"/>
      <c r="BW297" s="4"/>
      <c r="BX297" s="4"/>
      <c r="BY297" s="4"/>
      <c r="BZ297" s="4"/>
      <c r="CA297" s="4"/>
      <c r="CB297" s="3">
        <f t="shared" si="92"/>
        <v>0.05</v>
      </c>
      <c r="CC297" s="4"/>
      <c r="CD297" s="4">
        <v>223.5</v>
      </c>
      <c r="CE297" s="4">
        <v>223.5</v>
      </c>
      <c r="CF297" s="4">
        <v>0</v>
      </c>
      <c r="CG297" s="4">
        <v>10.333333</v>
      </c>
      <c r="CH297" s="4"/>
      <c r="CI297" s="4">
        <v>0</v>
      </c>
      <c r="CJ297" s="4"/>
      <c r="CK297" s="4">
        <v>21.166667</v>
      </c>
      <c r="CL297" s="4">
        <v>775.83333300000004</v>
      </c>
      <c r="CM297" s="4" t="s">
        <v>181</v>
      </c>
      <c r="CN297" s="4" t="s">
        <v>157</v>
      </c>
      <c r="CO297" s="4"/>
      <c r="CP297" s="4"/>
      <c r="CQ297" s="4"/>
      <c r="CR297" s="4"/>
      <c r="CS297" s="4"/>
      <c r="CT297" s="4"/>
      <c r="CU297" s="4"/>
      <c r="CV297" s="4"/>
      <c r="CW297" s="3" t="s">
        <v>170</v>
      </c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 t="s">
        <v>181</v>
      </c>
      <c r="DL297" s="4"/>
      <c r="DM297" s="4"/>
      <c r="DN297" s="4"/>
      <c r="DO297" s="4"/>
      <c r="DP297" s="4"/>
      <c r="DQ297" s="4"/>
      <c r="DR297" s="4"/>
      <c r="DS297" s="4" t="s">
        <v>317</v>
      </c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3" t="s">
        <v>170</v>
      </c>
      <c r="EO297" s="4"/>
      <c r="EP297" s="4"/>
      <c r="EQ297" s="3" t="s">
        <v>318</v>
      </c>
      <c r="ER297" s="4" t="s">
        <v>181</v>
      </c>
      <c r="ES297" s="4" t="s">
        <v>181</v>
      </c>
      <c r="ET297" s="3">
        <f t="shared" si="90"/>
        <v>0</v>
      </c>
      <c r="EU297" s="4" t="s">
        <v>181</v>
      </c>
      <c r="EV297" s="4"/>
      <c r="EW297" s="4"/>
      <c r="EX297" s="4" t="s">
        <v>181</v>
      </c>
      <c r="EY297" s="4" t="s">
        <v>181</v>
      </c>
      <c r="EZ297" s="4"/>
      <c r="FA297" s="4"/>
      <c r="FB297" s="4"/>
      <c r="FC297" s="4"/>
      <c r="FD297" s="4"/>
      <c r="FE297" s="4"/>
      <c r="FF297" s="4"/>
      <c r="FG297" s="4"/>
      <c r="FH297" s="4"/>
      <c r="FI297" s="4" t="s">
        <v>181</v>
      </c>
      <c r="FJ297" s="4">
        <v>2.8050000000000002</v>
      </c>
      <c r="FK297" s="4">
        <v>27.026667</v>
      </c>
    </row>
    <row r="298" spans="1:167" x14ac:dyDescent="0.25">
      <c r="A298" s="13">
        <v>53002</v>
      </c>
      <c r="B298" s="13" t="s">
        <v>466</v>
      </c>
      <c r="C298" s="4" t="s">
        <v>465</v>
      </c>
      <c r="D298" s="4"/>
      <c r="E298" s="1" t="s">
        <v>841</v>
      </c>
      <c r="F298" s="1"/>
      <c r="G298" s="1"/>
      <c r="H298" s="1" t="s">
        <v>825</v>
      </c>
      <c r="I298" s="1" t="s">
        <v>826</v>
      </c>
      <c r="J298" s="9" t="s">
        <v>878</v>
      </c>
      <c r="K298" s="9" t="s">
        <v>879</v>
      </c>
      <c r="L298" s="10">
        <v>461487.75</v>
      </c>
      <c r="M298" s="10">
        <v>5066192.6399999997</v>
      </c>
      <c r="N298" s="15" t="s">
        <v>831</v>
      </c>
      <c r="O298" s="15"/>
      <c r="P298" s="4">
        <v>346.6</v>
      </c>
      <c r="Q298" s="4" t="s">
        <v>215</v>
      </c>
      <c r="R298" s="3">
        <v>662.83333300000004</v>
      </c>
      <c r="S298" s="4"/>
      <c r="T298" s="4">
        <v>0.44333299999999998</v>
      </c>
      <c r="U298" s="4">
        <v>7.15</v>
      </c>
      <c r="V298" s="4">
        <v>69.166667000000004</v>
      </c>
      <c r="W298" s="4"/>
      <c r="X298" s="4">
        <v>13.433332999999999</v>
      </c>
      <c r="Y298" s="4">
        <v>396.88333299999999</v>
      </c>
      <c r="Z298" s="4">
        <f t="shared" si="98"/>
        <v>0.02</v>
      </c>
      <c r="AA298" s="3">
        <f t="shared" si="88"/>
        <v>2.5714000000000001E-2</v>
      </c>
      <c r="AB298" s="4">
        <v>3.9403329999999999</v>
      </c>
      <c r="AC298" s="4">
        <v>3.9333330000000002</v>
      </c>
      <c r="AD298" s="3">
        <f t="shared" si="89"/>
        <v>17.419158523800004</v>
      </c>
      <c r="AE298" s="4">
        <f t="shared" si="99"/>
        <v>5.0000000000000001E-3</v>
      </c>
      <c r="AF298" s="3">
        <f t="shared" si="87"/>
        <v>1.6428499999999999E-2</v>
      </c>
      <c r="AG298" s="4">
        <v>0.64300000000000002</v>
      </c>
      <c r="AH298" s="3">
        <f t="shared" si="91"/>
        <v>1.4999999999999999E-2</v>
      </c>
      <c r="AI298" s="4"/>
      <c r="AJ298" s="4">
        <v>4.5833329999999997</v>
      </c>
      <c r="AK298" s="3">
        <v>2.2667E-2</v>
      </c>
      <c r="AL298" s="4">
        <v>1.4266669999999999</v>
      </c>
      <c r="AM298" s="4"/>
      <c r="AN298" s="4" t="s">
        <v>155</v>
      </c>
      <c r="AO298" s="4"/>
      <c r="AP298" s="4">
        <v>422.86666700000001</v>
      </c>
      <c r="AQ298" s="4">
        <v>115.833333</v>
      </c>
      <c r="AR298" s="4">
        <v>1.85</v>
      </c>
      <c r="AS298" s="3">
        <v>24.333333</v>
      </c>
      <c r="AT298" s="4">
        <v>26.5</v>
      </c>
      <c r="AU298" s="4">
        <v>16.333333</v>
      </c>
      <c r="AV298" s="4"/>
      <c r="AW298" s="3">
        <v>22.833333</v>
      </c>
      <c r="AX298" s="4" t="s">
        <v>215</v>
      </c>
      <c r="AY298" s="4"/>
      <c r="AZ298" s="4"/>
      <c r="BA298" s="3">
        <f t="shared" si="101"/>
        <v>0.25</v>
      </c>
      <c r="BB298" s="4"/>
      <c r="BC298" s="4" t="s">
        <v>215</v>
      </c>
      <c r="BD298" s="4"/>
      <c r="BE298" s="4"/>
      <c r="BF298" s="4"/>
      <c r="BG298" s="4"/>
      <c r="BH298" s="4"/>
      <c r="BI298" s="4"/>
      <c r="BJ298" s="4" t="s">
        <v>215</v>
      </c>
      <c r="BK298" s="4"/>
      <c r="BL298" s="3">
        <f t="shared" si="94"/>
        <v>0.1</v>
      </c>
      <c r="BM298" s="4"/>
      <c r="BN298" s="4" t="s">
        <v>157</v>
      </c>
      <c r="BO298" s="4"/>
      <c r="BP298" s="4" t="s">
        <v>157</v>
      </c>
      <c r="BQ298" s="4"/>
      <c r="BR298" s="4" t="s">
        <v>322</v>
      </c>
      <c r="BS298" s="4"/>
      <c r="BT298" s="3">
        <f t="shared" si="100"/>
        <v>1</v>
      </c>
      <c r="BU298" s="4"/>
      <c r="BV298" s="4"/>
      <c r="BW298" s="4"/>
      <c r="BX298" s="4"/>
      <c r="BY298" s="4"/>
      <c r="BZ298" s="4">
        <v>14</v>
      </c>
      <c r="CA298" s="4"/>
      <c r="CB298" s="3">
        <f t="shared" si="92"/>
        <v>0.05</v>
      </c>
      <c r="CC298" s="4"/>
      <c r="CD298" s="4">
        <v>244.5</v>
      </c>
      <c r="CE298" s="4">
        <v>233.33333300000001</v>
      </c>
      <c r="CF298" s="4">
        <v>0</v>
      </c>
      <c r="CG298" s="4">
        <v>1.5</v>
      </c>
      <c r="CH298" s="4"/>
      <c r="CI298" s="4">
        <v>0</v>
      </c>
      <c r="CJ298" s="4"/>
      <c r="CK298" s="4">
        <v>197</v>
      </c>
      <c r="CL298" s="4">
        <v>896</v>
      </c>
      <c r="CM298" s="4" t="s">
        <v>181</v>
      </c>
      <c r="CN298" s="4" t="s">
        <v>157</v>
      </c>
      <c r="CO298" s="4"/>
      <c r="CP298" s="4"/>
      <c r="CQ298" s="4"/>
      <c r="CR298" s="4"/>
      <c r="CS298" s="4"/>
      <c r="CT298" s="4"/>
      <c r="CU298" s="4"/>
      <c r="CV298" s="4"/>
      <c r="CW298" s="3" t="s">
        <v>170</v>
      </c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 t="s">
        <v>181</v>
      </c>
      <c r="DL298" s="4"/>
      <c r="DM298" s="4"/>
      <c r="DN298" s="4"/>
      <c r="DO298" s="4"/>
      <c r="DP298" s="4"/>
      <c r="DQ298" s="4"/>
      <c r="DR298" s="4"/>
      <c r="DS298" s="4" t="s">
        <v>317</v>
      </c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3" t="s">
        <v>170</v>
      </c>
      <c r="EO298" s="4"/>
      <c r="EP298" s="4"/>
      <c r="EQ298" s="3" t="s">
        <v>318</v>
      </c>
      <c r="ER298" s="4" t="s">
        <v>181</v>
      </c>
      <c r="ES298" s="4" t="s">
        <v>181</v>
      </c>
      <c r="ET298" s="3">
        <f t="shared" si="90"/>
        <v>0</v>
      </c>
      <c r="EU298" s="4" t="s">
        <v>181</v>
      </c>
      <c r="EV298" s="4"/>
      <c r="EW298" s="4"/>
      <c r="EX298" s="4" t="s">
        <v>181</v>
      </c>
      <c r="EY298" s="4" t="s">
        <v>181</v>
      </c>
      <c r="EZ298" s="4"/>
      <c r="FA298" s="4"/>
      <c r="FB298" s="4"/>
      <c r="FC298" s="4"/>
      <c r="FD298" s="4"/>
      <c r="FE298" s="4"/>
      <c r="FF298" s="4"/>
      <c r="FG298" s="4"/>
      <c r="FH298" s="4"/>
      <c r="FI298" s="4">
        <v>0.82499999999999996</v>
      </c>
      <c r="FJ298" s="4">
        <v>7.6849999999999996</v>
      </c>
      <c r="FK298" s="4">
        <v>73.72</v>
      </c>
    </row>
    <row r="299" spans="1:167" x14ac:dyDescent="0.25">
      <c r="A299" s="13">
        <v>53003</v>
      </c>
      <c r="B299" s="13" t="s">
        <v>467</v>
      </c>
      <c r="C299" s="4" t="s">
        <v>465</v>
      </c>
      <c r="D299" s="4"/>
      <c r="E299" s="1" t="s">
        <v>841</v>
      </c>
      <c r="F299" s="1"/>
      <c r="G299" s="1"/>
      <c r="H299" s="1" t="s">
        <v>825</v>
      </c>
      <c r="I299" s="1" t="s">
        <v>826</v>
      </c>
      <c r="J299" s="9" t="s">
        <v>878</v>
      </c>
      <c r="K299" s="9" t="s">
        <v>879</v>
      </c>
      <c r="L299" s="10">
        <v>462502.31</v>
      </c>
      <c r="M299" s="10">
        <v>5064509.59</v>
      </c>
      <c r="N299" s="15" t="s">
        <v>831</v>
      </c>
      <c r="O299" s="15"/>
      <c r="P299" s="4">
        <v>328.05</v>
      </c>
      <c r="Q299" s="4" t="s">
        <v>215</v>
      </c>
      <c r="R299" s="3">
        <v>597.83333300000004</v>
      </c>
      <c r="S299" s="4"/>
      <c r="T299" s="4">
        <v>4.1050000000000004</v>
      </c>
      <c r="U299" s="4">
        <v>7.3666669999999996</v>
      </c>
      <c r="V299" s="4">
        <v>150.33333300000001</v>
      </c>
      <c r="W299" s="4"/>
      <c r="X299" s="4">
        <v>13.35</v>
      </c>
      <c r="Y299" s="4">
        <v>366.13333299999999</v>
      </c>
      <c r="Z299" s="4">
        <f t="shared" si="98"/>
        <v>0.02</v>
      </c>
      <c r="AA299" s="3">
        <f t="shared" si="88"/>
        <v>2.5714000000000001E-2</v>
      </c>
      <c r="AB299" s="4">
        <v>3.8116669999999999</v>
      </c>
      <c r="AC299" s="4">
        <v>3.8</v>
      </c>
      <c r="AD299" s="3">
        <f t="shared" si="89"/>
        <v>16.828680000000002</v>
      </c>
      <c r="AE299" s="4">
        <v>1.5833E-2</v>
      </c>
      <c r="AF299" s="3">
        <f t="shared" si="87"/>
        <v>5.20224881E-2</v>
      </c>
      <c r="AG299" s="4">
        <v>0.63833300000000004</v>
      </c>
      <c r="AH299" s="3">
        <f t="shared" si="91"/>
        <v>1.4999999999999999E-2</v>
      </c>
      <c r="AI299" s="4"/>
      <c r="AJ299" s="4">
        <v>4.45</v>
      </c>
      <c r="AK299" s="3">
        <v>1.9E-2</v>
      </c>
      <c r="AL299" s="4">
        <v>0.98333300000000001</v>
      </c>
      <c r="AM299" s="4"/>
      <c r="AN299" s="4" t="s">
        <v>155</v>
      </c>
      <c r="AO299" s="4"/>
      <c r="AP299" s="4">
        <v>400.2</v>
      </c>
      <c r="AQ299" s="4">
        <v>111.666667</v>
      </c>
      <c r="AR299" s="4">
        <v>2.0833330000000001</v>
      </c>
      <c r="AS299" s="3">
        <v>14.5</v>
      </c>
      <c r="AT299" s="4">
        <v>27.5</v>
      </c>
      <c r="AU299" s="4">
        <v>7.1333330000000004</v>
      </c>
      <c r="AV299" s="4"/>
      <c r="AW299" s="3">
        <v>15</v>
      </c>
      <c r="AX299" s="4" t="s">
        <v>215</v>
      </c>
      <c r="AY299" s="4"/>
      <c r="AZ299" s="4"/>
      <c r="BA299" s="3">
        <f t="shared" si="101"/>
        <v>0.25</v>
      </c>
      <c r="BB299" s="4"/>
      <c r="BC299" s="4" t="s">
        <v>215</v>
      </c>
      <c r="BD299" s="4"/>
      <c r="BE299" s="4"/>
      <c r="BF299" s="4"/>
      <c r="BG299" s="4"/>
      <c r="BH299" s="4"/>
      <c r="BI299" s="4"/>
      <c r="BJ299" s="4">
        <v>10.463333</v>
      </c>
      <c r="BK299" s="4"/>
      <c r="BL299" s="3">
        <f t="shared" si="94"/>
        <v>0.1</v>
      </c>
      <c r="BM299" s="4"/>
      <c r="BN299" s="4" t="s">
        <v>157</v>
      </c>
      <c r="BO299" s="4"/>
      <c r="BP299" s="4">
        <v>35.183332999999998</v>
      </c>
      <c r="BQ299" s="4"/>
      <c r="BR299" s="4" t="s">
        <v>322</v>
      </c>
      <c r="BS299" s="4"/>
      <c r="BT299" s="3">
        <f t="shared" si="100"/>
        <v>1</v>
      </c>
      <c r="BU299" s="4"/>
      <c r="BV299" s="4"/>
      <c r="BW299" s="4"/>
      <c r="BX299" s="4"/>
      <c r="BY299" s="4"/>
      <c r="BZ299" s="4" t="s">
        <v>169</v>
      </c>
      <c r="CA299" s="4"/>
      <c r="CB299" s="3">
        <f t="shared" si="92"/>
        <v>0.05</v>
      </c>
      <c r="CC299" s="4"/>
      <c r="CD299" s="4">
        <v>198.5</v>
      </c>
      <c r="CE299" s="4">
        <v>167.5</v>
      </c>
      <c r="CF299" s="4">
        <v>0</v>
      </c>
      <c r="CG299" s="4">
        <v>7.6666670000000003</v>
      </c>
      <c r="CH299" s="4"/>
      <c r="CI299" s="4">
        <v>0</v>
      </c>
      <c r="CJ299" s="4"/>
      <c r="CK299" s="4">
        <v>142</v>
      </c>
      <c r="CL299" s="4">
        <v>812.16666699999996</v>
      </c>
      <c r="CM299" s="4" t="s">
        <v>181</v>
      </c>
      <c r="CN299" s="4" t="s">
        <v>157</v>
      </c>
      <c r="CO299" s="4"/>
      <c r="CP299" s="4"/>
      <c r="CQ299" s="4"/>
      <c r="CR299" s="4"/>
      <c r="CS299" s="4"/>
      <c r="CT299" s="4"/>
      <c r="CU299" s="4"/>
      <c r="CV299" s="4"/>
      <c r="CW299" s="3" t="s">
        <v>170</v>
      </c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 t="s">
        <v>181</v>
      </c>
      <c r="DL299" s="4"/>
      <c r="DM299" s="4"/>
      <c r="DN299" s="4"/>
      <c r="DO299" s="4"/>
      <c r="DP299" s="4"/>
      <c r="DQ299" s="4"/>
      <c r="DR299" s="4"/>
      <c r="DS299" s="4" t="s">
        <v>317</v>
      </c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3" t="s">
        <v>170</v>
      </c>
      <c r="EO299" s="4"/>
      <c r="EP299" s="4"/>
      <c r="EQ299" s="3" t="s">
        <v>318</v>
      </c>
      <c r="ER299" s="4" t="s">
        <v>181</v>
      </c>
      <c r="ES299" s="4" t="s">
        <v>181</v>
      </c>
      <c r="ET299" s="3">
        <f t="shared" si="90"/>
        <v>0</v>
      </c>
      <c r="EU299" s="4" t="s">
        <v>181</v>
      </c>
      <c r="EV299" s="4"/>
      <c r="EW299" s="4"/>
      <c r="EX299" s="4" t="s">
        <v>181</v>
      </c>
      <c r="EY299" s="4" t="s">
        <v>181</v>
      </c>
      <c r="EZ299" s="4"/>
      <c r="FA299" s="4"/>
      <c r="FB299" s="4"/>
      <c r="FC299" s="4"/>
      <c r="FD299" s="4"/>
      <c r="FE299" s="4"/>
      <c r="FF299" s="4"/>
      <c r="FG299" s="4"/>
      <c r="FH299" s="4"/>
      <c r="FI299" s="4" t="s">
        <v>181</v>
      </c>
      <c r="FJ299" s="4">
        <v>5.0116670000000001</v>
      </c>
      <c r="FK299" s="4">
        <v>47.945</v>
      </c>
    </row>
    <row r="300" spans="1:167" x14ac:dyDescent="0.25">
      <c r="A300" s="13">
        <v>53005</v>
      </c>
      <c r="B300" s="13" t="s">
        <v>468</v>
      </c>
      <c r="C300" s="4" t="s">
        <v>465</v>
      </c>
      <c r="D300" s="4"/>
      <c r="E300" s="1" t="s">
        <v>841</v>
      </c>
      <c r="F300" s="1"/>
      <c r="G300" s="1"/>
      <c r="H300" s="1" t="s">
        <v>825</v>
      </c>
      <c r="I300" s="1" t="s">
        <v>826</v>
      </c>
      <c r="J300" s="9" t="s">
        <v>878</v>
      </c>
      <c r="K300" s="9" t="s">
        <v>879</v>
      </c>
      <c r="L300" s="10">
        <v>463836.98</v>
      </c>
      <c r="M300" s="10">
        <v>5064758.92</v>
      </c>
      <c r="N300" s="15" t="s">
        <v>831</v>
      </c>
      <c r="O300" s="15" t="s">
        <v>831</v>
      </c>
      <c r="P300" s="4">
        <v>320.15833300000003</v>
      </c>
      <c r="Q300" s="4" t="s">
        <v>215</v>
      </c>
      <c r="R300" s="3">
        <v>625.58333300000004</v>
      </c>
      <c r="S300" s="4"/>
      <c r="T300" s="4">
        <v>5.4424999999999999</v>
      </c>
      <c r="U300" s="4">
        <v>7.358333</v>
      </c>
      <c r="V300" s="4">
        <v>111.083333</v>
      </c>
      <c r="W300" s="4"/>
      <c r="X300" s="4">
        <v>13.341666999999999</v>
      </c>
      <c r="Y300" s="4">
        <v>384.96666699999997</v>
      </c>
      <c r="Z300" s="4">
        <f t="shared" si="98"/>
        <v>0.02</v>
      </c>
      <c r="AA300" s="3">
        <f t="shared" si="88"/>
        <v>2.5714000000000001E-2</v>
      </c>
      <c r="AB300" s="4">
        <v>0.69225000000000003</v>
      </c>
      <c r="AC300" s="4">
        <v>0.57583300000000004</v>
      </c>
      <c r="AD300" s="3">
        <f t="shared" si="89"/>
        <v>2.5501340238000005</v>
      </c>
      <c r="AE300" s="4">
        <v>0.129333</v>
      </c>
      <c r="AF300" s="3">
        <f t="shared" si="87"/>
        <v>0.42494943809999997</v>
      </c>
      <c r="AG300" s="4">
        <v>0.55774999999999997</v>
      </c>
      <c r="AH300" s="3">
        <f t="shared" si="91"/>
        <v>1.4999999999999999E-2</v>
      </c>
      <c r="AI300" s="4"/>
      <c r="AJ300" s="4">
        <v>1.25</v>
      </c>
      <c r="AK300" s="3">
        <v>7.7499999999999999E-3</v>
      </c>
      <c r="AL300" s="4">
        <v>1.005833</v>
      </c>
      <c r="AM300" s="4"/>
      <c r="AN300" s="4" t="s">
        <v>155</v>
      </c>
      <c r="AO300" s="4">
        <v>3.9E-2</v>
      </c>
      <c r="AP300" s="4">
        <v>399.84285699999998</v>
      </c>
      <c r="AQ300" s="4">
        <v>111.666667</v>
      </c>
      <c r="AR300" s="4">
        <v>1.3666670000000001</v>
      </c>
      <c r="AS300" s="3">
        <v>28.5</v>
      </c>
      <c r="AT300" s="4">
        <v>28.333333</v>
      </c>
      <c r="AU300" s="4">
        <v>10.033333000000001</v>
      </c>
      <c r="AV300" s="4"/>
      <c r="AW300" s="3">
        <v>24.666667</v>
      </c>
      <c r="AX300" s="4" t="s">
        <v>215</v>
      </c>
      <c r="AY300" s="4"/>
      <c r="AZ300" s="4"/>
      <c r="BA300" s="3">
        <f t="shared" si="101"/>
        <v>0.25</v>
      </c>
      <c r="BB300" s="4"/>
      <c r="BC300" s="4" t="s">
        <v>215</v>
      </c>
      <c r="BD300" s="4"/>
      <c r="BE300" s="4"/>
      <c r="BF300" s="4"/>
      <c r="BG300" s="4"/>
      <c r="BH300" s="4"/>
      <c r="BI300" s="4"/>
      <c r="BJ300" s="4" t="s">
        <v>215</v>
      </c>
      <c r="BK300" s="4"/>
      <c r="BL300" s="3">
        <f t="shared" si="94"/>
        <v>0.1</v>
      </c>
      <c r="BM300" s="4"/>
      <c r="BN300" s="4" t="s">
        <v>157</v>
      </c>
      <c r="BO300" s="4"/>
      <c r="BP300" s="4">
        <v>28.2</v>
      </c>
      <c r="BQ300" s="4"/>
      <c r="BR300" s="4" t="s">
        <v>322</v>
      </c>
      <c r="BS300" s="4"/>
      <c r="BT300" s="3">
        <f t="shared" si="100"/>
        <v>1</v>
      </c>
      <c r="BU300" s="4"/>
      <c r="BV300" s="4"/>
      <c r="BW300" s="4"/>
      <c r="BX300" s="4"/>
      <c r="BY300" s="4"/>
      <c r="BZ300" s="4">
        <v>122</v>
      </c>
      <c r="CA300" s="4"/>
      <c r="CB300" s="3">
        <f t="shared" si="92"/>
        <v>0.05</v>
      </c>
      <c r="CC300" s="4"/>
      <c r="CD300" s="4">
        <v>229.71428599999999</v>
      </c>
      <c r="CE300" s="4">
        <v>245.28571400000001</v>
      </c>
      <c r="CF300" s="4">
        <v>0</v>
      </c>
      <c r="CG300" s="4">
        <v>0</v>
      </c>
      <c r="CH300" s="4"/>
      <c r="CI300" s="4">
        <v>0</v>
      </c>
      <c r="CJ300" s="4">
        <v>0</v>
      </c>
      <c r="CK300" s="4">
        <v>41</v>
      </c>
      <c r="CL300" s="4">
        <v>691.08333300000004</v>
      </c>
      <c r="CM300" s="4" t="s">
        <v>181</v>
      </c>
      <c r="CN300" s="4" t="s">
        <v>157</v>
      </c>
      <c r="CO300" s="4"/>
      <c r="CP300" s="4"/>
      <c r="CQ300" s="4"/>
      <c r="CR300" s="4"/>
      <c r="CS300" s="4"/>
      <c r="CT300" s="4"/>
      <c r="CU300" s="4"/>
      <c r="CV300" s="4"/>
      <c r="CW300" s="3" t="s">
        <v>170</v>
      </c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 t="s">
        <v>181</v>
      </c>
      <c r="DL300" s="4"/>
      <c r="DM300" s="4"/>
      <c r="DN300" s="4"/>
      <c r="DO300" s="4"/>
      <c r="DP300" s="4"/>
      <c r="DQ300" s="4"/>
      <c r="DR300" s="4"/>
      <c r="DS300" s="4" t="s">
        <v>317</v>
      </c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3" t="s">
        <v>170</v>
      </c>
      <c r="EO300" s="4"/>
      <c r="EP300" s="4"/>
      <c r="EQ300" s="3" t="s">
        <v>318</v>
      </c>
      <c r="ER300" s="4" t="s">
        <v>181</v>
      </c>
      <c r="ES300" s="4" t="s">
        <v>181</v>
      </c>
      <c r="ET300" s="3">
        <f t="shared" si="90"/>
        <v>0</v>
      </c>
      <c r="EU300" s="4" t="s">
        <v>181</v>
      </c>
      <c r="EV300" s="4"/>
      <c r="EW300" s="4"/>
      <c r="EX300" s="4" t="s">
        <v>181</v>
      </c>
      <c r="EY300" s="4" t="s">
        <v>181</v>
      </c>
      <c r="EZ300" s="4"/>
      <c r="FA300" s="4"/>
      <c r="FB300" s="4"/>
      <c r="FC300" s="4"/>
      <c r="FD300" s="4"/>
      <c r="FE300" s="4"/>
      <c r="FF300" s="4"/>
      <c r="FG300" s="4"/>
      <c r="FH300" s="4"/>
      <c r="FI300" s="4">
        <v>0.92749999999999999</v>
      </c>
      <c r="FJ300" s="4">
        <v>2.9275000000000002</v>
      </c>
      <c r="FK300" s="4">
        <v>27.9725</v>
      </c>
    </row>
    <row r="301" spans="1:167" x14ac:dyDescent="0.25">
      <c r="A301" s="13">
        <v>53006</v>
      </c>
      <c r="B301" s="13" t="s">
        <v>469</v>
      </c>
      <c r="C301" s="4" t="s">
        <v>465</v>
      </c>
      <c r="D301" s="4"/>
      <c r="E301" s="1" t="s">
        <v>841</v>
      </c>
      <c r="F301" s="1" t="s">
        <v>831</v>
      </c>
      <c r="G301" s="1"/>
      <c r="H301" s="1" t="s">
        <v>825</v>
      </c>
      <c r="I301" s="1" t="s">
        <v>826</v>
      </c>
      <c r="J301" s="9" t="s">
        <v>878</v>
      </c>
      <c r="K301" s="9" t="s">
        <v>879</v>
      </c>
      <c r="L301" s="10">
        <v>464842.67</v>
      </c>
      <c r="M301" s="10">
        <v>5064460.54</v>
      </c>
      <c r="N301" s="15" t="s">
        <v>831</v>
      </c>
      <c r="O301" s="15"/>
      <c r="P301" s="4">
        <v>360.7</v>
      </c>
      <c r="Q301" s="4" t="s">
        <v>215</v>
      </c>
      <c r="R301" s="3">
        <v>649.83333300000004</v>
      </c>
      <c r="S301" s="4"/>
      <c r="T301" s="4">
        <v>1.64</v>
      </c>
      <c r="U301" s="4">
        <v>7.15</v>
      </c>
      <c r="V301" s="4">
        <v>184.16666699999999</v>
      </c>
      <c r="W301" s="4"/>
      <c r="X301" s="4">
        <v>13.383333</v>
      </c>
      <c r="Y301" s="4">
        <v>412</v>
      </c>
      <c r="Z301" s="4">
        <f t="shared" si="98"/>
        <v>0.02</v>
      </c>
      <c r="AA301" s="3">
        <f t="shared" si="88"/>
        <v>2.5714000000000001E-2</v>
      </c>
      <c r="AB301" s="4">
        <v>2.6036670000000002</v>
      </c>
      <c r="AC301" s="4">
        <v>2.6</v>
      </c>
      <c r="AD301" s="3">
        <f t="shared" si="89"/>
        <v>11.514360000000002</v>
      </c>
      <c r="AE301" s="4">
        <f t="shared" ref="AE301:AE314" si="102">0.5*0.01</f>
        <v>5.0000000000000001E-3</v>
      </c>
      <c r="AF301" s="3">
        <f t="shared" si="87"/>
        <v>1.6428499999999999E-2</v>
      </c>
      <c r="AG301" s="4">
        <v>0.56299999999999994</v>
      </c>
      <c r="AH301" s="3">
        <f t="shared" si="91"/>
        <v>1.4999999999999999E-2</v>
      </c>
      <c r="AI301" s="4"/>
      <c r="AJ301" s="4">
        <v>3.1666669999999999</v>
      </c>
      <c r="AK301" s="3">
        <v>1.2E-2</v>
      </c>
      <c r="AL301" s="4">
        <v>0.94666700000000004</v>
      </c>
      <c r="AM301" s="4"/>
      <c r="AN301" s="4"/>
      <c r="AO301" s="4"/>
      <c r="AP301" s="4">
        <v>440.03333300000003</v>
      </c>
      <c r="AQ301" s="4">
        <v>118.333333</v>
      </c>
      <c r="AR301" s="4">
        <v>1.1583330000000001</v>
      </c>
      <c r="AS301" s="3">
        <v>19.666667</v>
      </c>
      <c r="AT301" s="4">
        <v>30</v>
      </c>
      <c r="AU301" s="4">
        <v>10.1</v>
      </c>
      <c r="AV301" s="4"/>
      <c r="AW301" s="3">
        <v>10.65</v>
      </c>
      <c r="AX301" s="4"/>
      <c r="AY301" s="4"/>
      <c r="AZ301" s="4"/>
      <c r="BA301" s="3">
        <f t="shared" si="101"/>
        <v>0.25</v>
      </c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3">
        <f t="shared" si="94"/>
        <v>0.1</v>
      </c>
      <c r="BM301" s="4"/>
      <c r="BN301" s="4"/>
      <c r="BO301" s="4"/>
      <c r="BP301" s="4"/>
      <c r="BQ301" s="4"/>
      <c r="BR301" s="4"/>
      <c r="BS301" s="4"/>
      <c r="BT301" s="3">
        <f t="shared" si="100"/>
        <v>1</v>
      </c>
      <c r="BU301" s="4"/>
      <c r="BV301" s="4"/>
      <c r="BW301" s="4"/>
      <c r="BX301" s="4"/>
      <c r="BY301" s="4"/>
      <c r="BZ301" s="4"/>
      <c r="CA301" s="4"/>
      <c r="CB301" s="3">
        <f t="shared" si="92"/>
        <v>0.05</v>
      </c>
      <c r="CC301" s="4"/>
      <c r="CD301" s="4">
        <v>293.58333299999998</v>
      </c>
      <c r="CE301" s="4">
        <v>325.58333299999998</v>
      </c>
      <c r="CF301" s="4">
        <v>0</v>
      </c>
      <c r="CG301" s="4">
        <v>0.83333299999999999</v>
      </c>
      <c r="CH301" s="4"/>
      <c r="CI301" s="4">
        <v>0</v>
      </c>
      <c r="CJ301" s="4"/>
      <c r="CK301" s="4">
        <v>70.5</v>
      </c>
      <c r="CL301" s="4">
        <v>656.66666699999996</v>
      </c>
      <c r="CM301" s="4" t="s">
        <v>181</v>
      </c>
      <c r="CN301" s="4" t="s">
        <v>157</v>
      </c>
      <c r="CO301" s="4"/>
      <c r="CP301" s="4"/>
      <c r="CQ301" s="4"/>
      <c r="CR301" s="4"/>
      <c r="CS301" s="4"/>
      <c r="CT301" s="4"/>
      <c r="CU301" s="4"/>
      <c r="CV301" s="4"/>
      <c r="CW301" s="3" t="s">
        <v>170</v>
      </c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 t="s">
        <v>181</v>
      </c>
      <c r="DL301" s="4"/>
      <c r="DM301" s="4"/>
      <c r="DN301" s="4"/>
      <c r="DO301" s="4"/>
      <c r="DP301" s="4"/>
      <c r="DQ301" s="4"/>
      <c r="DR301" s="4"/>
      <c r="DS301" s="4" t="s">
        <v>317</v>
      </c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3" t="s">
        <v>170</v>
      </c>
      <c r="EO301" s="4"/>
      <c r="EP301" s="4"/>
      <c r="EQ301" s="3" t="s">
        <v>318</v>
      </c>
      <c r="ER301" s="4" t="s">
        <v>181</v>
      </c>
      <c r="ES301" s="4" t="s">
        <v>181</v>
      </c>
      <c r="ET301" s="3">
        <f t="shared" si="90"/>
        <v>0</v>
      </c>
      <c r="EU301" s="4" t="s">
        <v>181</v>
      </c>
      <c r="EV301" s="4"/>
      <c r="EW301" s="4"/>
      <c r="EX301" s="4" t="s">
        <v>181</v>
      </c>
      <c r="EY301" s="4" t="s">
        <v>181</v>
      </c>
      <c r="EZ301" s="4"/>
      <c r="FA301" s="4"/>
      <c r="FB301" s="4"/>
      <c r="FC301" s="4"/>
      <c r="FD301" s="4"/>
      <c r="FE301" s="4"/>
      <c r="FF301" s="4"/>
      <c r="FG301" s="4"/>
      <c r="FH301" s="4"/>
      <c r="FI301" s="4" t="s">
        <v>181</v>
      </c>
      <c r="FJ301" s="4">
        <v>8.7966669999999993</v>
      </c>
      <c r="FK301" s="4">
        <v>84.305000000000007</v>
      </c>
    </row>
    <row r="302" spans="1:167" x14ac:dyDescent="0.25">
      <c r="A302" s="13">
        <v>53007</v>
      </c>
      <c r="B302" s="13" t="s">
        <v>470</v>
      </c>
      <c r="C302" s="4" t="s">
        <v>465</v>
      </c>
      <c r="D302" s="4"/>
      <c r="E302" s="1" t="s">
        <v>841</v>
      </c>
      <c r="F302" s="1"/>
      <c r="G302" s="1"/>
      <c r="H302" s="1" t="s">
        <v>825</v>
      </c>
      <c r="I302" s="1" t="s">
        <v>826</v>
      </c>
      <c r="J302" s="9" t="s">
        <v>878</v>
      </c>
      <c r="K302" s="9" t="s">
        <v>879</v>
      </c>
      <c r="L302" s="10">
        <v>462345.9</v>
      </c>
      <c r="M302" s="10">
        <v>5065549.2</v>
      </c>
      <c r="N302" s="15" t="s">
        <v>831</v>
      </c>
      <c r="O302" s="15" t="s">
        <v>831</v>
      </c>
      <c r="P302" s="4">
        <v>340.63333299999999</v>
      </c>
      <c r="Q302" s="4" t="s">
        <v>215</v>
      </c>
      <c r="R302" s="3">
        <v>661.08333300000004</v>
      </c>
      <c r="S302" s="4"/>
      <c r="T302" s="4">
        <v>4.1658330000000001</v>
      </c>
      <c r="U302" s="4">
        <v>7.2416669999999996</v>
      </c>
      <c r="V302" s="4">
        <v>139.41666699999999</v>
      </c>
      <c r="W302" s="4"/>
      <c r="X302" s="4">
        <v>13.308332999999999</v>
      </c>
      <c r="Y302" s="4">
        <v>403.36666700000001</v>
      </c>
      <c r="Z302" s="4">
        <f t="shared" si="98"/>
        <v>0.02</v>
      </c>
      <c r="AA302" s="3">
        <f t="shared" si="88"/>
        <v>2.5714000000000001E-2</v>
      </c>
      <c r="AB302" s="4">
        <v>3.25</v>
      </c>
      <c r="AC302" s="4">
        <v>3.25</v>
      </c>
      <c r="AD302" s="3">
        <f t="shared" si="89"/>
        <v>14.392950000000001</v>
      </c>
      <c r="AE302" s="4">
        <f t="shared" si="102"/>
        <v>5.0000000000000001E-3</v>
      </c>
      <c r="AF302" s="3">
        <f t="shared" si="87"/>
        <v>1.6428499999999999E-2</v>
      </c>
      <c r="AG302" s="4">
        <v>0.6</v>
      </c>
      <c r="AH302" s="3">
        <f t="shared" si="91"/>
        <v>1.4999999999999999E-2</v>
      </c>
      <c r="AI302" s="4"/>
      <c r="AJ302" s="4">
        <v>3.85</v>
      </c>
      <c r="AK302" s="3">
        <v>1.0500000000000001E-2</v>
      </c>
      <c r="AL302" s="4">
        <v>1.115</v>
      </c>
      <c r="AM302" s="4" t="s">
        <v>219</v>
      </c>
      <c r="AN302" s="4" t="s">
        <v>155</v>
      </c>
      <c r="AO302" s="4">
        <v>4.1833000000000002E-2</v>
      </c>
      <c r="AP302" s="4">
        <v>411.75714299999999</v>
      </c>
      <c r="AQ302" s="4">
        <v>120</v>
      </c>
      <c r="AR302" s="4">
        <v>1.766667</v>
      </c>
      <c r="AS302" s="3">
        <v>26.333333</v>
      </c>
      <c r="AT302" s="4">
        <v>27.5</v>
      </c>
      <c r="AU302" s="4">
        <v>13</v>
      </c>
      <c r="AV302" s="4"/>
      <c r="AW302" s="3">
        <v>24</v>
      </c>
      <c r="AX302" s="4" t="s">
        <v>215</v>
      </c>
      <c r="AY302" s="4">
        <v>16.975000000000001</v>
      </c>
      <c r="AZ302" s="4" t="s">
        <v>157</v>
      </c>
      <c r="BA302" s="3">
        <f t="shared" si="101"/>
        <v>0.25</v>
      </c>
      <c r="BB302" s="4" t="s">
        <v>181</v>
      </c>
      <c r="BC302" s="4" t="s">
        <v>215</v>
      </c>
      <c r="BD302" s="4" t="s">
        <v>215</v>
      </c>
      <c r="BE302" s="4"/>
      <c r="BF302" s="4"/>
      <c r="BG302" s="4"/>
      <c r="BH302" s="4"/>
      <c r="BI302" s="4">
        <v>35.5</v>
      </c>
      <c r="BJ302" s="4" t="s">
        <v>215</v>
      </c>
      <c r="BK302" s="4"/>
      <c r="BL302" s="3">
        <f t="shared" si="94"/>
        <v>0.1</v>
      </c>
      <c r="BM302" s="4" t="s">
        <v>316</v>
      </c>
      <c r="BN302" s="4" t="s">
        <v>157</v>
      </c>
      <c r="BO302" s="4" t="s">
        <v>157</v>
      </c>
      <c r="BP302" s="4" t="s">
        <v>157</v>
      </c>
      <c r="BQ302" s="4">
        <v>3.625</v>
      </c>
      <c r="BR302" s="4" t="s">
        <v>322</v>
      </c>
      <c r="BS302" s="4" t="s">
        <v>322</v>
      </c>
      <c r="BT302" s="3">
        <f t="shared" si="100"/>
        <v>1</v>
      </c>
      <c r="BU302" s="4" t="s">
        <v>219</v>
      </c>
      <c r="BV302" s="4"/>
      <c r="BW302" s="4" t="s">
        <v>157</v>
      </c>
      <c r="BX302" s="4">
        <v>1.233333</v>
      </c>
      <c r="BY302" s="4"/>
      <c r="BZ302" s="4" t="s">
        <v>169</v>
      </c>
      <c r="CA302" s="4">
        <v>29.5</v>
      </c>
      <c r="CB302" s="3">
        <f t="shared" si="92"/>
        <v>0.05</v>
      </c>
      <c r="CC302" s="4" t="s">
        <v>159</v>
      </c>
      <c r="CD302" s="4">
        <v>167.45833300000001</v>
      </c>
      <c r="CE302" s="4">
        <v>156.5</v>
      </c>
      <c r="CF302" s="4">
        <v>0</v>
      </c>
      <c r="CG302" s="4">
        <v>0.16666700000000001</v>
      </c>
      <c r="CH302" s="4"/>
      <c r="CI302" s="4">
        <v>0</v>
      </c>
      <c r="CJ302" s="4">
        <v>23.166667</v>
      </c>
      <c r="CK302" s="4">
        <v>97.833332999999996</v>
      </c>
      <c r="CL302" s="4">
        <v>831.75</v>
      </c>
      <c r="CM302" s="4" t="s">
        <v>181</v>
      </c>
      <c r="CN302" s="4" t="s">
        <v>157</v>
      </c>
      <c r="CO302" s="3" t="s">
        <v>155</v>
      </c>
      <c r="CP302" s="3" t="s">
        <v>155</v>
      </c>
      <c r="CQ302" s="3" t="s">
        <v>155</v>
      </c>
      <c r="CR302" s="3" t="s">
        <v>155</v>
      </c>
      <c r="CS302" s="4"/>
      <c r="CT302" s="4"/>
      <c r="CU302" s="4" t="s">
        <v>170</v>
      </c>
      <c r="CV302" s="3" t="s">
        <v>155</v>
      </c>
      <c r="CW302" s="3" t="s">
        <v>170</v>
      </c>
      <c r="CX302" s="4"/>
      <c r="CY302" s="4"/>
      <c r="CZ302" s="4" t="s">
        <v>181</v>
      </c>
      <c r="DA302" s="4" t="s">
        <v>386</v>
      </c>
      <c r="DB302" s="4" t="s">
        <v>386</v>
      </c>
      <c r="DC302" s="4" t="s">
        <v>386</v>
      </c>
      <c r="DD302" s="4" t="s">
        <v>386</v>
      </c>
      <c r="DE302" s="4" t="s">
        <v>387</v>
      </c>
      <c r="DF302" s="4"/>
      <c r="DG302" s="4"/>
      <c r="DH302" s="3">
        <v>0</v>
      </c>
      <c r="DI302" s="4"/>
      <c r="DJ302" s="4"/>
      <c r="DK302" s="4" t="s">
        <v>181</v>
      </c>
      <c r="DL302" s="4"/>
      <c r="DM302" s="4"/>
      <c r="DN302" s="4"/>
      <c r="DO302" s="4" t="s">
        <v>317</v>
      </c>
      <c r="DP302" s="4"/>
      <c r="DQ302" s="4"/>
      <c r="DR302" s="4"/>
      <c r="DS302" s="4" t="s">
        <v>317</v>
      </c>
      <c r="DT302" s="3">
        <v>0</v>
      </c>
      <c r="DU302" s="3" t="s">
        <v>155</v>
      </c>
      <c r="DV302" s="3" t="s">
        <v>155</v>
      </c>
      <c r="DW302" s="4" t="s">
        <v>386</v>
      </c>
      <c r="DX302" s="4"/>
      <c r="DY302" s="4"/>
      <c r="DZ302" s="4"/>
      <c r="EA302" s="4"/>
      <c r="EB302" s="4"/>
      <c r="EC302" s="4"/>
      <c r="ED302" s="4"/>
      <c r="EE302" s="3" t="s">
        <v>155</v>
      </c>
      <c r="EF302" s="4"/>
      <c r="EG302" s="4"/>
      <c r="EH302" s="4"/>
      <c r="EI302" s="4"/>
      <c r="EJ302" s="4"/>
      <c r="EK302" s="4"/>
      <c r="EL302" s="4"/>
      <c r="EM302" s="4"/>
      <c r="EN302" s="3" t="s">
        <v>170</v>
      </c>
      <c r="EO302" s="4"/>
      <c r="EP302" s="4"/>
      <c r="EQ302" s="3" t="s">
        <v>318</v>
      </c>
      <c r="ER302" s="4" t="s">
        <v>181</v>
      </c>
      <c r="ES302" s="4" t="s">
        <v>181</v>
      </c>
      <c r="ET302" s="3">
        <f t="shared" si="90"/>
        <v>0</v>
      </c>
      <c r="EU302" s="4" t="s">
        <v>181</v>
      </c>
      <c r="EV302" s="4"/>
      <c r="EW302" s="4"/>
      <c r="EX302" s="4" t="s">
        <v>181</v>
      </c>
      <c r="EY302" s="4" t="s">
        <v>181</v>
      </c>
      <c r="EZ302" s="4"/>
      <c r="FA302" s="4" t="s">
        <v>175</v>
      </c>
      <c r="FB302" s="4"/>
      <c r="FC302" s="4"/>
      <c r="FD302" s="3" t="s">
        <v>155</v>
      </c>
      <c r="FE302" s="3" t="s">
        <v>155</v>
      </c>
      <c r="FF302" s="3" t="s">
        <v>155</v>
      </c>
      <c r="FG302" s="3" t="s">
        <v>155</v>
      </c>
      <c r="FH302" s="4"/>
      <c r="FI302" s="4" t="s">
        <v>181</v>
      </c>
      <c r="FJ302" s="4">
        <v>7.2291670000000003</v>
      </c>
      <c r="FK302" s="4">
        <v>69.173333</v>
      </c>
    </row>
    <row r="303" spans="1:167" x14ac:dyDescent="0.25">
      <c r="A303" s="13">
        <v>53010</v>
      </c>
      <c r="B303" s="13" t="s">
        <v>471</v>
      </c>
      <c r="C303" s="4" t="s">
        <v>465</v>
      </c>
      <c r="D303" s="4"/>
      <c r="E303" s="1" t="s">
        <v>841</v>
      </c>
      <c r="F303" s="1"/>
      <c r="G303" s="1"/>
      <c r="H303" s="1" t="s">
        <v>825</v>
      </c>
      <c r="I303" s="1" t="s">
        <v>826</v>
      </c>
      <c r="J303" s="9" t="s">
        <v>878</v>
      </c>
      <c r="K303" s="9" t="s">
        <v>879</v>
      </c>
      <c r="L303" s="10">
        <v>463327.29</v>
      </c>
      <c r="M303" s="10">
        <v>5065534.08</v>
      </c>
      <c r="N303" s="15" t="s">
        <v>831</v>
      </c>
      <c r="O303" s="15"/>
      <c r="P303" s="4">
        <v>375.433333</v>
      </c>
      <c r="Q303" s="4" t="s">
        <v>215</v>
      </c>
      <c r="R303" s="3">
        <v>765.33333300000004</v>
      </c>
      <c r="S303" s="4"/>
      <c r="T303" s="4">
        <v>3.4716670000000001</v>
      </c>
      <c r="U303" s="4">
        <v>7.1333330000000004</v>
      </c>
      <c r="V303" s="4">
        <v>205.33333300000001</v>
      </c>
      <c r="W303" s="4"/>
      <c r="X303" s="4">
        <v>14.066667000000001</v>
      </c>
      <c r="Y303" s="4">
        <v>415.75</v>
      </c>
      <c r="Z303" s="4">
        <f t="shared" si="98"/>
        <v>0.02</v>
      </c>
      <c r="AA303" s="3">
        <f t="shared" si="88"/>
        <v>2.5714000000000001E-2</v>
      </c>
      <c r="AB303" s="4">
        <v>3.65</v>
      </c>
      <c r="AC303" s="4">
        <v>3.65</v>
      </c>
      <c r="AD303" s="3">
        <f t="shared" si="89"/>
        <v>16.164390000000001</v>
      </c>
      <c r="AE303" s="4">
        <f t="shared" si="102"/>
        <v>5.0000000000000001E-3</v>
      </c>
      <c r="AF303" s="3">
        <f t="shared" si="87"/>
        <v>1.6428499999999999E-2</v>
      </c>
      <c r="AG303" s="4">
        <v>0.51666699999999999</v>
      </c>
      <c r="AH303" s="3">
        <f t="shared" si="91"/>
        <v>1.4999999999999999E-2</v>
      </c>
      <c r="AI303" s="4"/>
      <c r="AJ303" s="4">
        <v>4.1666670000000003</v>
      </c>
      <c r="AK303" s="3">
        <v>9.0830000000000008E-3</v>
      </c>
      <c r="AL303" s="4">
        <v>0.52500000000000002</v>
      </c>
      <c r="AM303" s="4"/>
      <c r="AN303" s="4"/>
      <c r="AO303" s="4"/>
      <c r="AP303" s="4">
        <v>458.05</v>
      </c>
      <c r="AQ303" s="4">
        <v>126.666667</v>
      </c>
      <c r="AR303" s="4">
        <v>2.0833330000000001</v>
      </c>
      <c r="AS303" s="3">
        <v>47.333333000000003</v>
      </c>
      <c r="AT303" s="4">
        <v>27</v>
      </c>
      <c r="AU303" s="4">
        <v>34.833333000000003</v>
      </c>
      <c r="AV303" s="4"/>
      <c r="AW303" s="3">
        <v>21</v>
      </c>
      <c r="AX303" s="4"/>
      <c r="AY303" s="4"/>
      <c r="AZ303" s="4"/>
      <c r="BA303" s="3">
        <f t="shared" si="101"/>
        <v>0.25</v>
      </c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3">
        <f t="shared" si="94"/>
        <v>0.1</v>
      </c>
      <c r="BM303" s="4"/>
      <c r="BN303" s="4"/>
      <c r="BO303" s="4"/>
      <c r="BP303" s="4"/>
      <c r="BQ303" s="4"/>
      <c r="BR303" s="4"/>
      <c r="BS303" s="4"/>
      <c r="BT303" s="3">
        <f t="shared" si="100"/>
        <v>1</v>
      </c>
      <c r="BU303" s="4"/>
      <c r="BV303" s="4"/>
      <c r="BW303" s="4"/>
      <c r="BX303" s="4"/>
      <c r="BY303" s="4"/>
      <c r="BZ303" s="4"/>
      <c r="CA303" s="4"/>
      <c r="CB303" s="3">
        <f t="shared" si="92"/>
        <v>0.05</v>
      </c>
      <c r="CC303" s="4"/>
      <c r="CD303" s="4">
        <v>438.16666700000002</v>
      </c>
      <c r="CE303" s="4">
        <v>453.83333299999998</v>
      </c>
      <c r="CF303" s="4">
        <v>0</v>
      </c>
      <c r="CG303" s="4">
        <v>0.33333299999999999</v>
      </c>
      <c r="CH303" s="4"/>
      <c r="CI303" s="4">
        <v>0</v>
      </c>
      <c r="CJ303" s="4"/>
      <c r="CK303" s="4">
        <v>47</v>
      </c>
      <c r="CL303" s="4">
        <v>744.66666699999996</v>
      </c>
      <c r="CM303" s="4" t="s">
        <v>181</v>
      </c>
      <c r="CN303" s="4" t="s">
        <v>157</v>
      </c>
      <c r="CO303" s="3" t="s">
        <v>155</v>
      </c>
      <c r="CP303" s="3" t="s">
        <v>155</v>
      </c>
      <c r="CQ303" s="3" t="s">
        <v>155</v>
      </c>
      <c r="CR303" s="3" t="s">
        <v>155</v>
      </c>
      <c r="CS303" s="4"/>
      <c r="CT303" s="4"/>
      <c r="CU303" s="4"/>
      <c r="CV303" s="3" t="s">
        <v>155</v>
      </c>
      <c r="CW303" s="3" t="s">
        <v>170</v>
      </c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3">
        <v>0</v>
      </c>
      <c r="DI303" s="4"/>
      <c r="DJ303" s="4"/>
      <c r="DK303" s="4" t="s">
        <v>181</v>
      </c>
      <c r="DL303" s="3" t="s">
        <v>318</v>
      </c>
      <c r="DM303" s="4"/>
      <c r="DN303" s="4"/>
      <c r="DO303" s="4"/>
      <c r="DP303" s="4"/>
      <c r="DQ303" s="4"/>
      <c r="DR303" s="4"/>
      <c r="DS303" s="4" t="s">
        <v>317</v>
      </c>
      <c r="DT303" s="3">
        <v>0</v>
      </c>
      <c r="DU303" s="3" t="s">
        <v>155</v>
      </c>
      <c r="DV303" s="3" t="s">
        <v>155</v>
      </c>
      <c r="DW303" s="4"/>
      <c r="DX303" s="4"/>
      <c r="DY303" s="4"/>
      <c r="DZ303" s="3" t="s">
        <v>318</v>
      </c>
      <c r="EA303" s="3" t="s">
        <v>318</v>
      </c>
      <c r="EB303" s="3" t="s">
        <v>318</v>
      </c>
      <c r="EC303" s="4"/>
      <c r="ED303" s="4"/>
      <c r="EE303" s="3" t="s">
        <v>155</v>
      </c>
      <c r="EF303" s="4"/>
      <c r="EG303" s="4"/>
      <c r="EH303" s="4"/>
      <c r="EI303" s="4"/>
      <c r="EJ303" s="4"/>
      <c r="EK303" s="4"/>
      <c r="EL303" s="4"/>
      <c r="EM303" s="4"/>
      <c r="EN303" s="3" t="s">
        <v>170</v>
      </c>
      <c r="EO303" s="4"/>
      <c r="EP303" s="4"/>
      <c r="EQ303" s="3" t="s">
        <v>318</v>
      </c>
      <c r="ER303" s="4" t="s">
        <v>181</v>
      </c>
      <c r="ES303" s="4" t="s">
        <v>181</v>
      </c>
      <c r="ET303" s="3">
        <f t="shared" si="90"/>
        <v>0</v>
      </c>
      <c r="EU303" s="4" t="s">
        <v>181</v>
      </c>
      <c r="EV303" s="4"/>
      <c r="EW303" s="4"/>
      <c r="EX303" s="4" t="s">
        <v>181</v>
      </c>
      <c r="EY303" s="4" t="s">
        <v>181</v>
      </c>
      <c r="EZ303" s="4"/>
      <c r="FA303" s="4"/>
      <c r="FB303" s="4"/>
      <c r="FC303" s="4"/>
      <c r="FD303" s="3" t="s">
        <v>155</v>
      </c>
      <c r="FE303" s="3" t="s">
        <v>155</v>
      </c>
      <c r="FF303" s="3" t="s">
        <v>155</v>
      </c>
      <c r="FG303" s="3" t="s">
        <v>155</v>
      </c>
      <c r="FH303" s="4"/>
      <c r="FI303" s="4" t="s">
        <v>181</v>
      </c>
      <c r="FJ303" s="4">
        <v>7.665</v>
      </c>
      <c r="FK303" s="4">
        <v>74.534999999999997</v>
      </c>
    </row>
    <row r="304" spans="1:167" x14ac:dyDescent="0.25">
      <c r="A304" s="13">
        <v>53012</v>
      </c>
      <c r="B304" s="13" t="s">
        <v>472</v>
      </c>
      <c r="C304" s="4" t="s">
        <v>465</v>
      </c>
      <c r="D304" s="4"/>
      <c r="E304" s="1" t="s">
        <v>841</v>
      </c>
      <c r="F304" s="1"/>
      <c r="G304" s="1"/>
      <c r="H304" s="1" t="s">
        <v>825</v>
      </c>
      <c r="I304" s="1" t="s">
        <v>826</v>
      </c>
      <c r="J304" s="9" t="s">
        <v>878</v>
      </c>
      <c r="K304" s="9" t="s">
        <v>879</v>
      </c>
      <c r="L304" s="10">
        <v>461600.18</v>
      </c>
      <c r="M304" s="10">
        <v>5066799.66</v>
      </c>
      <c r="N304" s="15" t="s">
        <v>831</v>
      </c>
      <c r="O304" s="15"/>
      <c r="P304" s="4">
        <v>347.48333300000002</v>
      </c>
      <c r="Q304" s="4" t="s">
        <v>215</v>
      </c>
      <c r="R304" s="3">
        <v>687.5</v>
      </c>
      <c r="S304" s="4"/>
      <c r="T304" s="4">
        <v>4.9266670000000001</v>
      </c>
      <c r="U304" s="4">
        <v>7.1166669999999996</v>
      </c>
      <c r="V304" s="4">
        <v>75.333332999999996</v>
      </c>
      <c r="W304" s="4"/>
      <c r="X304" s="4">
        <v>14</v>
      </c>
      <c r="Y304" s="4">
        <v>388.33333299999998</v>
      </c>
      <c r="Z304" s="4">
        <f t="shared" si="98"/>
        <v>0.02</v>
      </c>
      <c r="AA304" s="3">
        <f t="shared" si="88"/>
        <v>2.5714000000000001E-2</v>
      </c>
      <c r="AB304" s="4">
        <v>3.6666669999999999</v>
      </c>
      <c r="AC304" s="4">
        <v>3.6666669999999999</v>
      </c>
      <c r="AD304" s="3">
        <f t="shared" si="89"/>
        <v>16.2382014762</v>
      </c>
      <c r="AE304" s="4">
        <f t="shared" si="102"/>
        <v>5.0000000000000001E-3</v>
      </c>
      <c r="AF304" s="3">
        <f t="shared" si="87"/>
        <v>1.6428499999999999E-2</v>
      </c>
      <c r="AG304" s="4">
        <v>0.55000000000000004</v>
      </c>
      <c r="AH304" s="3">
        <f t="shared" si="91"/>
        <v>1.4999999999999999E-2</v>
      </c>
      <c r="AI304" s="4"/>
      <c r="AJ304" s="4">
        <v>4.2166670000000002</v>
      </c>
      <c r="AK304" s="3">
        <v>5.0000000000000001E-3</v>
      </c>
      <c r="AL304" s="4">
        <v>1.266667</v>
      </c>
      <c r="AM304" s="4"/>
      <c r="AN304" s="4"/>
      <c r="AO304" s="4"/>
      <c r="AP304" s="4">
        <v>423.91666700000002</v>
      </c>
      <c r="AQ304" s="4">
        <v>114.166667</v>
      </c>
      <c r="AR304" s="4">
        <v>3.45</v>
      </c>
      <c r="AS304" s="3">
        <v>31.166667</v>
      </c>
      <c r="AT304" s="4">
        <v>25.5</v>
      </c>
      <c r="AU304" s="4">
        <v>22.833333</v>
      </c>
      <c r="AV304" s="4"/>
      <c r="AW304" s="3">
        <v>22.333333</v>
      </c>
      <c r="AX304" s="4"/>
      <c r="AY304" s="4"/>
      <c r="AZ304" s="4"/>
      <c r="BA304" s="3">
        <f t="shared" si="101"/>
        <v>0.25</v>
      </c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3">
        <f t="shared" si="94"/>
        <v>0.1</v>
      </c>
      <c r="BM304" s="4"/>
      <c r="BN304" s="4"/>
      <c r="BO304" s="4"/>
      <c r="BP304" s="4"/>
      <c r="BQ304" s="4"/>
      <c r="BR304" s="4"/>
      <c r="BS304" s="4"/>
      <c r="BT304" s="3">
        <f t="shared" si="100"/>
        <v>1</v>
      </c>
      <c r="BU304" s="4"/>
      <c r="BV304" s="4"/>
      <c r="BW304" s="4"/>
      <c r="BX304" s="4"/>
      <c r="BY304" s="4"/>
      <c r="BZ304" s="4"/>
      <c r="CA304" s="4"/>
      <c r="CB304" s="3">
        <f t="shared" si="92"/>
        <v>0.05</v>
      </c>
      <c r="CC304" s="4"/>
      <c r="CD304" s="4">
        <v>379.66666700000002</v>
      </c>
      <c r="CE304" s="4">
        <v>390.33333299999998</v>
      </c>
      <c r="CF304" s="4">
        <v>0</v>
      </c>
      <c r="CG304" s="4">
        <v>4.8333329999999997</v>
      </c>
      <c r="CH304" s="4"/>
      <c r="CI304" s="4">
        <v>2.3333330000000001</v>
      </c>
      <c r="CJ304" s="4"/>
      <c r="CK304" s="4">
        <v>317.83333299999998</v>
      </c>
      <c r="CL304" s="4">
        <v>938.83333300000004</v>
      </c>
      <c r="CM304" s="4" t="s">
        <v>181</v>
      </c>
      <c r="CN304" s="4" t="s">
        <v>157</v>
      </c>
      <c r="CO304" s="4"/>
      <c r="CP304" s="4"/>
      <c r="CQ304" s="4"/>
      <c r="CR304" s="4"/>
      <c r="CS304" s="4"/>
      <c r="CT304" s="4"/>
      <c r="CU304" s="4"/>
      <c r="CV304" s="4"/>
      <c r="CW304" s="3" t="s">
        <v>170</v>
      </c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 t="s">
        <v>181</v>
      </c>
      <c r="DL304" s="3" t="s">
        <v>318</v>
      </c>
      <c r="DM304" s="4"/>
      <c r="DN304" s="4"/>
      <c r="DO304" s="4"/>
      <c r="DP304" s="4"/>
      <c r="DQ304" s="4"/>
      <c r="DR304" s="4"/>
      <c r="DS304" s="4" t="s">
        <v>317</v>
      </c>
      <c r="DT304" s="3">
        <v>0</v>
      </c>
      <c r="DU304" s="4"/>
      <c r="DV304" s="4"/>
      <c r="DW304" s="4"/>
      <c r="DX304" s="4"/>
      <c r="DY304" s="4"/>
      <c r="DZ304" s="3" t="s">
        <v>318</v>
      </c>
      <c r="EA304" s="3" t="s">
        <v>318</v>
      </c>
      <c r="EB304" s="3" t="s">
        <v>318</v>
      </c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3" t="s">
        <v>170</v>
      </c>
      <c r="EO304" s="4"/>
      <c r="EP304" s="4"/>
      <c r="EQ304" s="3" t="s">
        <v>318</v>
      </c>
      <c r="ER304" s="4" t="s">
        <v>181</v>
      </c>
      <c r="ES304" s="4" t="s">
        <v>181</v>
      </c>
      <c r="ET304" s="3">
        <f t="shared" si="90"/>
        <v>0</v>
      </c>
      <c r="EU304" s="4" t="s">
        <v>181</v>
      </c>
      <c r="EV304" s="4"/>
      <c r="EW304" s="4"/>
      <c r="EX304" s="4" t="s">
        <v>181</v>
      </c>
      <c r="EY304" s="4" t="s">
        <v>181</v>
      </c>
      <c r="EZ304" s="4"/>
      <c r="FA304" s="4"/>
      <c r="FB304" s="4"/>
      <c r="FC304" s="4"/>
      <c r="FD304" s="3" t="s">
        <v>155</v>
      </c>
      <c r="FE304" s="3" t="s">
        <v>155</v>
      </c>
      <c r="FF304" s="3" t="s">
        <v>155</v>
      </c>
      <c r="FG304" s="3" t="s">
        <v>155</v>
      </c>
      <c r="FH304" s="4"/>
      <c r="FI304" s="4">
        <v>0.72499999999999998</v>
      </c>
      <c r="FJ304" s="4">
        <v>7.476667</v>
      </c>
      <c r="FK304" s="4">
        <v>72.64</v>
      </c>
    </row>
    <row r="305" spans="1:167" x14ac:dyDescent="0.25">
      <c r="A305" s="13">
        <v>53015</v>
      </c>
      <c r="B305" s="13" t="s">
        <v>473</v>
      </c>
      <c r="C305" s="4" t="s">
        <v>465</v>
      </c>
      <c r="D305" s="4" t="s">
        <v>326</v>
      </c>
      <c r="E305" s="1" t="s">
        <v>841</v>
      </c>
      <c r="F305" s="1"/>
      <c r="G305" s="1"/>
      <c r="H305" s="1" t="s">
        <v>825</v>
      </c>
      <c r="I305" s="1" t="s">
        <v>826</v>
      </c>
      <c r="J305" s="9" t="s">
        <v>878</v>
      </c>
      <c r="K305" s="9" t="s">
        <v>879</v>
      </c>
      <c r="L305" s="10">
        <v>462160.91</v>
      </c>
      <c r="M305" s="10">
        <v>5067950.18</v>
      </c>
      <c r="N305" s="15" t="s">
        <v>831</v>
      </c>
      <c r="O305" s="15"/>
      <c r="P305" s="4">
        <v>328.066667</v>
      </c>
      <c r="Q305" s="4" t="s">
        <v>215</v>
      </c>
      <c r="R305" s="3">
        <v>639</v>
      </c>
      <c r="S305" s="4"/>
      <c r="T305" s="4">
        <v>0.26500000000000001</v>
      </c>
      <c r="U305" s="4">
        <v>7.1833330000000002</v>
      </c>
      <c r="V305" s="4">
        <v>183.66666699999999</v>
      </c>
      <c r="W305" s="4"/>
      <c r="X305" s="4">
        <v>13.916667</v>
      </c>
      <c r="Y305" s="4">
        <v>371.71666699999997</v>
      </c>
      <c r="Z305" s="4">
        <f t="shared" si="98"/>
        <v>0.02</v>
      </c>
      <c r="AA305" s="3">
        <f t="shared" si="88"/>
        <v>2.5714000000000001E-2</v>
      </c>
      <c r="AB305" s="4">
        <v>3.9333330000000002</v>
      </c>
      <c r="AC305" s="4">
        <v>3.9333330000000002</v>
      </c>
      <c r="AD305" s="3">
        <f t="shared" si="89"/>
        <v>17.419158523800004</v>
      </c>
      <c r="AE305" s="4">
        <f t="shared" si="102"/>
        <v>5.0000000000000001E-3</v>
      </c>
      <c r="AF305" s="3">
        <f t="shared" si="87"/>
        <v>1.6428499999999999E-2</v>
      </c>
      <c r="AG305" s="4">
        <v>0.63333300000000003</v>
      </c>
      <c r="AH305" s="3">
        <f t="shared" si="91"/>
        <v>1.4999999999999999E-2</v>
      </c>
      <c r="AI305" s="4"/>
      <c r="AJ305" s="4">
        <v>4.5666669999999998</v>
      </c>
      <c r="AK305" s="3">
        <v>6.9170000000000004E-3</v>
      </c>
      <c r="AL305" s="4">
        <v>1.193333</v>
      </c>
      <c r="AM305" s="4"/>
      <c r="AN305" s="4" t="s">
        <v>155</v>
      </c>
      <c r="AO305" s="4"/>
      <c r="AP305" s="4">
        <v>400.23333300000002</v>
      </c>
      <c r="AQ305" s="4">
        <v>106.833333</v>
      </c>
      <c r="AR305" s="4">
        <v>3.05</v>
      </c>
      <c r="AS305" s="3">
        <v>23.5</v>
      </c>
      <c r="AT305" s="4">
        <v>24</v>
      </c>
      <c r="AU305" s="4">
        <v>17</v>
      </c>
      <c r="AV305" s="4"/>
      <c r="AW305" s="3">
        <v>21.666667</v>
      </c>
      <c r="AX305" s="4" t="s">
        <v>215</v>
      </c>
      <c r="AY305" s="4"/>
      <c r="AZ305" s="4"/>
      <c r="BA305" s="3">
        <f t="shared" si="101"/>
        <v>0.25</v>
      </c>
      <c r="BB305" s="4"/>
      <c r="BC305" s="4" t="s">
        <v>215</v>
      </c>
      <c r="BD305" s="4"/>
      <c r="BE305" s="4"/>
      <c r="BF305" s="4"/>
      <c r="BG305" s="4"/>
      <c r="BH305" s="4"/>
      <c r="BI305" s="4"/>
      <c r="BJ305" s="4">
        <v>14.498333000000001</v>
      </c>
      <c r="BK305" s="4"/>
      <c r="BL305" s="3">
        <f t="shared" si="94"/>
        <v>0.1</v>
      </c>
      <c r="BM305" s="4"/>
      <c r="BN305" s="4" t="s">
        <v>157</v>
      </c>
      <c r="BO305" s="4"/>
      <c r="BP305" s="4">
        <v>4.8166669999999998</v>
      </c>
      <c r="BQ305" s="4"/>
      <c r="BR305" s="4" t="s">
        <v>322</v>
      </c>
      <c r="BS305" s="4"/>
      <c r="BT305" s="3">
        <f t="shared" si="100"/>
        <v>1</v>
      </c>
      <c r="BU305" s="4"/>
      <c r="BV305" s="4"/>
      <c r="BW305" s="4"/>
      <c r="BX305" s="4"/>
      <c r="BY305" s="4"/>
      <c r="BZ305" s="4">
        <v>10.833333</v>
      </c>
      <c r="CA305" s="4"/>
      <c r="CB305" s="3">
        <f t="shared" si="92"/>
        <v>0.05</v>
      </c>
      <c r="CC305" s="4"/>
      <c r="CD305" s="4">
        <v>275.16666700000002</v>
      </c>
      <c r="CE305" s="4">
        <v>289</v>
      </c>
      <c r="CF305" s="4">
        <v>0.16666700000000001</v>
      </c>
      <c r="CG305" s="4">
        <v>0.33333299999999999</v>
      </c>
      <c r="CH305" s="4"/>
      <c r="CI305" s="4">
        <v>0</v>
      </c>
      <c r="CJ305" s="4"/>
      <c r="CK305" s="4">
        <v>52.333333000000003</v>
      </c>
      <c r="CL305" s="4">
        <v>883.16666699999996</v>
      </c>
      <c r="CM305" s="4" t="s">
        <v>181</v>
      </c>
      <c r="CN305" s="4" t="s">
        <v>157</v>
      </c>
      <c r="CO305" s="4"/>
      <c r="CP305" s="4"/>
      <c r="CQ305" s="4"/>
      <c r="CR305" s="4"/>
      <c r="CS305" s="4"/>
      <c r="CT305" s="4"/>
      <c r="CU305" s="4"/>
      <c r="CV305" s="4"/>
      <c r="CW305" s="3" t="s">
        <v>170</v>
      </c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 t="s">
        <v>181</v>
      </c>
      <c r="DL305" s="3" t="s">
        <v>318</v>
      </c>
      <c r="DM305" s="4"/>
      <c r="DN305" s="4"/>
      <c r="DO305" s="4"/>
      <c r="DP305" s="4"/>
      <c r="DQ305" s="4"/>
      <c r="DR305" s="4"/>
      <c r="DS305" s="4" t="s">
        <v>317</v>
      </c>
      <c r="DT305" s="3">
        <v>0</v>
      </c>
      <c r="DU305" s="4"/>
      <c r="DV305" s="4"/>
      <c r="DW305" s="4"/>
      <c r="DX305" s="4"/>
      <c r="DY305" s="4"/>
      <c r="DZ305" s="3" t="s">
        <v>318</v>
      </c>
      <c r="EA305" s="3" t="s">
        <v>318</v>
      </c>
      <c r="EB305" s="3" t="s">
        <v>318</v>
      </c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3" t="s">
        <v>170</v>
      </c>
      <c r="EO305" s="4"/>
      <c r="EP305" s="4"/>
      <c r="EQ305" s="3" t="s">
        <v>318</v>
      </c>
      <c r="ER305" s="4" t="s">
        <v>181</v>
      </c>
      <c r="ES305" s="4" t="s">
        <v>181</v>
      </c>
      <c r="ET305" s="3">
        <f t="shared" si="90"/>
        <v>0</v>
      </c>
      <c r="EU305" s="4" t="s">
        <v>181</v>
      </c>
      <c r="EV305" s="4"/>
      <c r="EW305" s="4"/>
      <c r="EX305" s="4" t="s">
        <v>181</v>
      </c>
      <c r="EY305" s="4" t="s">
        <v>181</v>
      </c>
      <c r="EZ305" s="4"/>
      <c r="FA305" s="4"/>
      <c r="FB305" s="4"/>
      <c r="FC305" s="4"/>
      <c r="FD305" s="3" t="s">
        <v>155</v>
      </c>
      <c r="FE305" s="3" t="s">
        <v>155</v>
      </c>
      <c r="FF305" s="3" t="s">
        <v>155</v>
      </c>
      <c r="FG305" s="3" t="s">
        <v>155</v>
      </c>
      <c r="FH305" s="4"/>
      <c r="FI305" s="4" t="s">
        <v>181</v>
      </c>
      <c r="FJ305" s="4">
        <v>7.4983329999999997</v>
      </c>
      <c r="FK305" s="4">
        <v>72.656666999999999</v>
      </c>
    </row>
    <row r="306" spans="1:167" x14ac:dyDescent="0.25">
      <c r="A306" s="13">
        <v>53016</v>
      </c>
      <c r="B306" s="13" t="s">
        <v>474</v>
      </c>
      <c r="C306" s="4" t="s">
        <v>465</v>
      </c>
      <c r="D306" s="4"/>
      <c r="E306" s="1" t="s">
        <v>841</v>
      </c>
      <c r="F306" s="1"/>
      <c r="G306" s="1"/>
      <c r="H306" s="1" t="s">
        <v>825</v>
      </c>
      <c r="I306" s="1" t="s">
        <v>826</v>
      </c>
      <c r="J306" s="9" t="s">
        <v>878</v>
      </c>
      <c r="K306" s="9" t="s">
        <v>879</v>
      </c>
      <c r="L306" s="10">
        <v>462836.03</v>
      </c>
      <c r="M306" s="10">
        <v>5067076.09</v>
      </c>
      <c r="N306" s="15" t="s">
        <v>831</v>
      </c>
      <c r="O306" s="15"/>
      <c r="P306" s="4">
        <v>315.89999999999998</v>
      </c>
      <c r="Q306" s="4" t="s">
        <v>215</v>
      </c>
      <c r="R306" s="3">
        <v>610.83333300000004</v>
      </c>
      <c r="S306" s="4"/>
      <c r="T306" s="4">
        <v>0.60499999999999998</v>
      </c>
      <c r="U306" s="4">
        <v>7.2166670000000002</v>
      </c>
      <c r="V306" s="4">
        <v>156</v>
      </c>
      <c r="W306" s="4"/>
      <c r="X306" s="4">
        <v>14.566667000000001</v>
      </c>
      <c r="Y306" s="4">
        <v>357.46666699999997</v>
      </c>
      <c r="Z306" s="4">
        <f t="shared" si="98"/>
        <v>0.02</v>
      </c>
      <c r="AA306" s="3">
        <f t="shared" si="88"/>
        <v>2.5714000000000001E-2</v>
      </c>
      <c r="AB306" s="4">
        <v>3.6333329999999999</v>
      </c>
      <c r="AC306" s="4">
        <v>3.6333329999999999</v>
      </c>
      <c r="AD306" s="3">
        <f t="shared" si="89"/>
        <v>16.090578523800001</v>
      </c>
      <c r="AE306" s="4">
        <f t="shared" si="102"/>
        <v>5.0000000000000001E-3</v>
      </c>
      <c r="AF306" s="3">
        <f t="shared" si="87"/>
        <v>1.6428499999999999E-2</v>
      </c>
      <c r="AG306" s="4">
        <v>2.6666669999999999</v>
      </c>
      <c r="AH306" s="3">
        <f t="shared" si="91"/>
        <v>1.4999999999999999E-2</v>
      </c>
      <c r="AI306" s="4"/>
      <c r="AJ306" s="4">
        <v>6.3</v>
      </c>
      <c r="AK306" s="3">
        <v>6.1669999999999997E-3</v>
      </c>
      <c r="AL306" s="4">
        <v>1.256667</v>
      </c>
      <c r="AM306" s="4"/>
      <c r="AN306" s="4" t="s">
        <v>155</v>
      </c>
      <c r="AO306" s="4"/>
      <c r="AP306" s="4">
        <v>385.38333299999999</v>
      </c>
      <c r="AQ306" s="4">
        <v>108.333333</v>
      </c>
      <c r="AR306" s="4">
        <v>2.3666670000000001</v>
      </c>
      <c r="AS306" s="3">
        <v>23.833333</v>
      </c>
      <c r="AT306" s="4">
        <v>23.666667</v>
      </c>
      <c r="AU306" s="4">
        <v>16.666667</v>
      </c>
      <c r="AV306" s="4"/>
      <c r="AW306" s="3">
        <v>20.5</v>
      </c>
      <c r="AX306" s="4">
        <v>6.6966669999999997</v>
      </c>
      <c r="AY306" s="4"/>
      <c r="AZ306" s="4"/>
      <c r="BA306" s="3">
        <f t="shared" si="101"/>
        <v>0.25</v>
      </c>
      <c r="BB306" s="4"/>
      <c r="BC306" s="4" t="s">
        <v>215</v>
      </c>
      <c r="BD306" s="4"/>
      <c r="BE306" s="4"/>
      <c r="BF306" s="4"/>
      <c r="BG306" s="4"/>
      <c r="BH306" s="4"/>
      <c r="BI306" s="4"/>
      <c r="BJ306" s="4" t="s">
        <v>215</v>
      </c>
      <c r="BK306" s="4"/>
      <c r="BL306" s="3">
        <f t="shared" si="94"/>
        <v>0.1</v>
      </c>
      <c r="BM306" s="4"/>
      <c r="BN306" s="4" t="s">
        <v>157</v>
      </c>
      <c r="BO306" s="4"/>
      <c r="BP306" s="4">
        <v>4.483333</v>
      </c>
      <c r="BQ306" s="4"/>
      <c r="BR306" s="4" t="s">
        <v>322</v>
      </c>
      <c r="BS306" s="4"/>
      <c r="BT306" s="3">
        <f t="shared" si="100"/>
        <v>1</v>
      </c>
      <c r="BU306" s="4"/>
      <c r="BV306" s="4"/>
      <c r="BW306" s="4"/>
      <c r="BX306" s="4"/>
      <c r="BY306" s="4"/>
      <c r="BZ306" s="4">
        <v>60.333333000000003</v>
      </c>
      <c r="CA306" s="4"/>
      <c r="CB306" s="3">
        <f t="shared" si="92"/>
        <v>0.05</v>
      </c>
      <c r="CC306" s="4"/>
      <c r="CD306" s="4">
        <v>286</v>
      </c>
      <c r="CE306" s="4">
        <v>300.66666700000002</v>
      </c>
      <c r="CF306" s="4">
        <v>0.33333299999999999</v>
      </c>
      <c r="CG306" s="4">
        <v>20</v>
      </c>
      <c r="CH306" s="4"/>
      <c r="CI306" s="4">
        <v>1</v>
      </c>
      <c r="CJ306" s="4"/>
      <c r="CK306" s="4">
        <v>175</v>
      </c>
      <c r="CL306" s="4">
        <v>832.16666699999996</v>
      </c>
      <c r="CM306" s="4" t="s">
        <v>181</v>
      </c>
      <c r="CN306" s="4" t="s">
        <v>157</v>
      </c>
      <c r="CO306" s="4"/>
      <c r="CP306" s="4"/>
      <c r="CQ306" s="4"/>
      <c r="CR306" s="4"/>
      <c r="CS306" s="4"/>
      <c r="CT306" s="4"/>
      <c r="CU306" s="4"/>
      <c r="CV306" s="4"/>
      <c r="CW306" s="3" t="s">
        <v>170</v>
      </c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 t="s">
        <v>181</v>
      </c>
      <c r="DL306" s="4"/>
      <c r="DM306" s="4"/>
      <c r="DN306" s="4"/>
      <c r="DO306" s="4"/>
      <c r="DP306" s="4"/>
      <c r="DQ306" s="4"/>
      <c r="DR306" s="4"/>
      <c r="DS306" s="4" t="s">
        <v>317</v>
      </c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3" t="s">
        <v>170</v>
      </c>
      <c r="EO306" s="4"/>
      <c r="EP306" s="4"/>
      <c r="EQ306" s="3" t="s">
        <v>318</v>
      </c>
      <c r="ER306" s="4" t="s">
        <v>181</v>
      </c>
      <c r="ES306" s="4" t="s">
        <v>181</v>
      </c>
      <c r="ET306" s="3">
        <f t="shared" si="90"/>
        <v>0</v>
      </c>
      <c r="EU306" s="4" t="s">
        <v>181</v>
      </c>
      <c r="EV306" s="4"/>
      <c r="EW306" s="4"/>
      <c r="EX306" s="4" t="s">
        <v>181</v>
      </c>
      <c r="EY306" s="4" t="s">
        <v>181</v>
      </c>
      <c r="EZ306" s="4"/>
      <c r="FA306" s="4"/>
      <c r="FB306" s="4"/>
      <c r="FC306" s="4"/>
      <c r="FD306" s="4"/>
      <c r="FE306" s="4"/>
      <c r="FF306" s="4"/>
      <c r="FG306" s="4"/>
      <c r="FH306" s="4"/>
      <c r="FI306" s="4">
        <v>0.80833299999999997</v>
      </c>
      <c r="FJ306" s="4">
        <v>7.306667</v>
      </c>
      <c r="FK306" s="4">
        <v>71.863332999999997</v>
      </c>
    </row>
    <row r="307" spans="1:167" x14ac:dyDescent="0.25">
      <c r="A307" s="13">
        <v>53017</v>
      </c>
      <c r="B307" s="13" t="s">
        <v>475</v>
      </c>
      <c r="C307" s="4" t="s">
        <v>465</v>
      </c>
      <c r="D307" s="4"/>
      <c r="E307" s="1" t="s">
        <v>841</v>
      </c>
      <c r="F307" s="1" t="s">
        <v>831</v>
      </c>
      <c r="G307" s="1"/>
      <c r="H307" s="1" t="s">
        <v>825</v>
      </c>
      <c r="I307" s="1" t="s">
        <v>826</v>
      </c>
      <c r="J307" s="9" t="s">
        <v>878</v>
      </c>
      <c r="K307" s="9" t="s">
        <v>879</v>
      </c>
      <c r="L307" s="10">
        <v>463335</v>
      </c>
      <c r="M307" s="10">
        <v>5064623</v>
      </c>
      <c r="N307" s="15" t="s">
        <v>831</v>
      </c>
      <c r="O307" s="15"/>
      <c r="P307" s="4">
        <v>269.28333300000003</v>
      </c>
      <c r="Q307" s="4" t="s">
        <v>215</v>
      </c>
      <c r="R307" s="3">
        <v>632.5</v>
      </c>
      <c r="S307" s="4"/>
      <c r="T307" s="4">
        <v>6.8616669999999997</v>
      </c>
      <c r="U307" s="4">
        <v>7.3666669999999996</v>
      </c>
      <c r="V307" s="4">
        <v>137</v>
      </c>
      <c r="W307" s="4"/>
      <c r="X307" s="4">
        <v>17.850000000000001</v>
      </c>
      <c r="Y307" s="4">
        <v>332.33333299999998</v>
      </c>
      <c r="Z307" s="4">
        <f t="shared" si="98"/>
        <v>0.02</v>
      </c>
      <c r="AA307" s="3">
        <f t="shared" si="88"/>
        <v>2.5714000000000001E-2</v>
      </c>
      <c r="AB307" s="4">
        <v>1.7416670000000001</v>
      </c>
      <c r="AC307" s="4">
        <v>1.7416670000000001</v>
      </c>
      <c r="AD307" s="3">
        <f t="shared" si="89"/>
        <v>7.7131464762000013</v>
      </c>
      <c r="AE307" s="4">
        <f t="shared" si="102"/>
        <v>5.0000000000000001E-3</v>
      </c>
      <c r="AF307" s="3">
        <f t="shared" si="87"/>
        <v>1.6428499999999999E-2</v>
      </c>
      <c r="AG307" s="4">
        <v>0.625</v>
      </c>
      <c r="AH307" s="3">
        <f t="shared" si="91"/>
        <v>1.4999999999999999E-2</v>
      </c>
      <c r="AI307" s="4"/>
      <c r="AJ307" s="4">
        <v>2.3666670000000001</v>
      </c>
      <c r="AK307" s="3">
        <v>2.2749999999999999E-2</v>
      </c>
      <c r="AL307" s="4">
        <v>0.86666699999999997</v>
      </c>
      <c r="AM307" s="4"/>
      <c r="AN307" s="4" t="s">
        <v>155</v>
      </c>
      <c r="AO307" s="4"/>
      <c r="AP307" s="4">
        <v>328.5</v>
      </c>
      <c r="AQ307" s="4">
        <v>87.166667000000004</v>
      </c>
      <c r="AR307" s="4">
        <v>4.266667</v>
      </c>
      <c r="AS307" s="3">
        <v>49.5</v>
      </c>
      <c r="AT307" s="4">
        <v>29.666667</v>
      </c>
      <c r="AU307" s="4">
        <v>25.833333</v>
      </c>
      <c r="AV307" s="4"/>
      <c r="AW307" s="3">
        <v>21.166667</v>
      </c>
      <c r="AX307" s="4" t="s">
        <v>215</v>
      </c>
      <c r="AY307" s="4"/>
      <c r="AZ307" s="4"/>
      <c r="BA307" s="3">
        <f t="shared" si="101"/>
        <v>0.25</v>
      </c>
      <c r="BB307" s="4"/>
      <c r="BC307" s="4" t="s">
        <v>215</v>
      </c>
      <c r="BD307" s="4"/>
      <c r="BE307" s="4"/>
      <c r="BF307" s="4"/>
      <c r="BG307" s="4"/>
      <c r="BH307" s="4"/>
      <c r="BI307" s="4"/>
      <c r="BJ307" s="4" t="s">
        <v>215</v>
      </c>
      <c r="BK307" s="4"/>
      <c r="BL307" s="3">
        <f t="shared" si="94"/>
        <v>0.1</v>
      </c>
      <c r="BM307" s="4"/>
      <c r="BN307" s="4" t="s">
        <v>157</v>
      </c>
      <c r="BO307" s="4"/>
      <c r="BP307" s="4">
        <v>4.3166669999999998</v>
      </c>
      <c r="BQ307" s="4"/>
      <c r="BR307" s="4" t="s">
        <v>322</v>
      </c>
      <c r="BS307" s="4"/>
      <c r="BT307" s="3">
        <f t="shared" si="100"/>
        <v>1</v>
      </c>
      <c r="BU307" s="4"/>
      <c r="BV307" s="4"/>
      <c r="BW307" s="4"/>
      <c r="BX307" s="4"/>
      <c r="BY307" s="4"/>
      <c r="BZ307" s="4">
        <v>10.333333</v>
      </c>
      <c r="CA307" s="4"/>
      <c r="CB307" s="3">
        <f t="shared" si="92"/>
        <v>0.05</v>
      </c>
      <c r="CC307" s="4"/>
      <c r="CD307" s="4">
        <v>409</v>
      </c>
      <c r="CE307" s="4">
        <v>477.83333299999998</v>
      </c>
      <c r="CF307" s="4">
        <v>0</v>
      </c>
      <c r="CG307" s="4">
        <v>2.1666669999999999</v>
      </c>
      <c r="CH307" s="4"/>
      <c r="CI307" s="4">
        <v>0</v>
      </c>
      <c r="CJ307" s="4"/>
      <c r="CK307" s="11">
        <v>1644.666667</v>
      </c>
      <c r="CL307" s="4">
        <v>698.5</v>
      </c>
      <c r="CM307" s="4" t="s">
        <v>181</v>
      </c>
      <c r="CN307" s="4" t="s">
        <v>157</v>
      </c>
      <c r="CO307" s="4"/>
      <c r="CP307" s="4"/>
      <c r="CQ307" s="4"/>
      <c r="CR307" s="4"/>
      <c r="CS307" s="4"/>
      <c r="CT307" s="4"/>
      <c r="CU307" s="4"/>
      <c r="CV307" s="4"/>
      <c r="CW307" s="3" t="s">
        <v>170</v>
      </c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 t="s">
        <v>181</v>
      </c>
      <c r="DL307" s="4"/>
      <c r="DM307" s="4"/>
      <c r="DN307" s="4"/>
      <c r="DO307" s="4"/>
      <c r="DP307" s="4"/>
      <c r="DQ307" s="4"/>
      <c r="DR307" s="4"/>
      <c r="DS307" s="4" t="s">
        <v>317</v>
      </c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3" t="s">
        <v>170</v>
      </c>
      <c r="EO307" s="4"/>
      <c r="EP307" s="4"/>
      <c r="EQ307" s="3" t="s">
        <v>318</v>
      </c>
      <c r="ER307" s="4" t="s">
        <v>181</v>
      </c>
      <c r="ES307" s="4" t="s">
        <v>181</v>
      </c>
      <c r="ET307" s="3">
        <f t="shared" si="90"/>
        <v>0</v>
      </c>
      <c r="EU307" s="4" t="s">
        <v>181</v>
      </c>
      <c r="EV307" s="4"/>
      <c r="EW307" s="4"/>
      <c r="EX307" s="4" t="s">
        <v>181</v>
      </c>
      <c r="EY307" s="4" t="s">
        <v>181</v>
      </c>
      <c r="EZ307" s="4"/>
      <c r="FA307" s="4"/>
      <c r="FB307" s="4"/>
      <c r="FC307" s="4"/>
      <c r="FD307" s="4"/>
      <c r="FE307" s="4"/>
      <c r="FF307" s="4"/>
      <c r="FG307" s="4"/>
      <c r="FH307" s="4"/>
      <c r="FI307" s="4">
        <v>0.90500000000000003</v>
      </c>
      <c r="FJ307" s="4">
        <v>2.8250000000000002</v>
      </c>
      <c r="FK307" s="4">
        <v>29.491667</v>
      </c>
    </row>
    <row r="308" spans="1:167" x14ac:dyDescent="0.25">
      <c r="A308" s="13">
        <v>53018</v>
      </c>
      <c r="B308" s="13" t="s">
        <v>476</v>
      </c>
      <c r="C308" s="4" t="s">
        <v>465</v>
      </c>
      <c r="D308" s="4"/>
      <c r="E308" s="1" t="s">
        <v>841</v>
      </c>
      <c r="F308" s="1" t="s">
        <v>831</v>
      </c>
      <c r="G308" s="1"/>
      <c r="H308" s="1" t="s">
        <v>825</v>
      </c>
      <c r="I308" s="1" t="s">
        <v>826</v>
      </c>
      <c r="J308" s="9" t="s">
        <v>878</v>
      </c>
      <c r="K308" s="9" t="s">
        <v>879</v>
      </c>
      <c r="L308" s="10">
        <v>464618.72</v>
      </c>
      <c r="M308" s="10">
        <v>5063977.8499999996</v>
      </c>
      <c r="N308" s="15" t="s">
        <v>831</v>
      </c>
      <c r="O308" s="15"/>
      <c r="P308" s="4">
        <v>342.53333300000003</v>
      </c>
      <c r="Q308" s="4" t="s">
        <v>215</v>
      </c>
      <c r="R308" s="3">
        <v>631.33333300000004</v>
      </c>
      <c r="S308" s="4"/>
      <c r="T308" s="4">
        <v>1.201667</v>
      </c>
      <c r="U308" s="4">
        <v>7.25</v>
      </c>
      <c r="V308" s="4">
        <v>129</v>
      </c>
      <c r="W308" s="4"/>
      <c r="X308" s="4">
        <v>13.05</v>
      </c>
      <c r="Y308" s="4">
        <v>403.5</v>
      </c>
      <c r="Z308" s="4">
        <f t="shared" si="98"/>
        <v>0.02</v>
      </c>
      <c r="AA308" s="3">
        <f t="shared" si="88"/>
        <v>2.5714000000000001E-2</v>
      </c>
      <c r="AB308" s="4">
        <v>4.9166670000000003</v>
      </c>
      <c r="AC308" s="4">
        <v>4.9166670000000003</v>
      </c>
      <c r="AD308" s="3">
        <f t="shared" si="89"/>
        <v>21.773951476200004</v>
      </c>
      <c r="AE308" s="4">
        <f t="shared" si="102"/>
        <v>5.0000000000000001E-3</v>
      </c>
      <c r="AF308" s="3">
        <f t="shared" si="87"/>
        <v>1.6428499999999999E-2</v>
      </c>
      <c r="AG308" s="4">
        <v>0.55000000000000004</v>
      </c>
      <c r="AH308" s="3">
        <f t="shared" si="91"/>
        <v>1.4999999999999999E-2</v>
      </c>
      <c r="AI308" s="4"/>
      <c r="AJ308" s="4">
        <v>5.4666670000000002</v>
      </c>
      <c r="AK308" s="3">
        <v>3.125E-2</v>
      </c>
      <c r="AL308" s="4">
        <v>0.86833300000000002</v>
      </c>
      <c r="AM308" s="4"/>
      <c r="AN308" s="4"/>
      <c r="AO308" s="4"/>
      <c r="AP308" s="4">
        <v>417.9</v>
      </c>
      <c r="AQ308" s="4">
        <v>115</v>
      </c>
      <c r="AR308" s="4">
        <v>1.733333</v>
      </c>
      <c r="AS308" s="3">
        <v>14.166667</v>
      </c>
      <c r="AT308" s="4">
        <v>28.833333</v>
      </c>
      <c r="AU308" s="4">
        <v>6.3166669999999998</v>
      </c>
      <c r="AV308" s="4"/>
      <c r="AW308" s="3">
        <v>17</v>
      </c>
      <c r="AX308" s="4"/>
      <c r="AY308" s="4"/>
      <c r="AZ308" s="4"/>
      <c r="BA308" s="3">
        <f t="shared" si="101"/>
        <v>0.25</v>
      </c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3">
        <f t="shared" si="94"/>
        <v>0.1</v>
      </c>
      <c r="BM308" s="4"/>
      <c r="BN308" s="4"/>
      <c r="BO308" s="4"/>
      <c r="BP308" s="4"/>
      <c r="BQ308" s="4"/>
      <c r="BR308" s="4"/>
      <c r="BS308" s="4"/>
      <c r="BT308" s="3">
        <f t="shared" si="100"/>
        <v>1</v>
      </c>
      <c r="BU308" s="4"/>
      <c r="BV308" s="4"/>
      <c r="BW308" s="4"/>
      <c r="BX308" s="4"/>
      <c r="BY308" s="4"/>
      <c r="BZ308" s="4"/>
      <c r="CA308" s="4"/>
      <c r="CB308" s="3">
        <f t="shared" si="92"/>
        <v>0.05</v>
      </c>
      <c r="CC308" s="4"/>
      <c r="CD308" s="4">
        <v>181.75</v>
      </c>
      <c r="CE308" s="4">
        <v>194.08333300000001</v>
      </c>
      <c r="CF308" s="4">
        <v>0</v>
      </c>
      <c r="CG308" s="4">
        <v>0.33333299999999999</v>
      </c>
      <c r="CH308" s="4"/>
      <c r="CI308" s="4">
        <v>0</v>
      </c>
      <c r="CJ308" s="4"/>
      <c r="CK308" s="4">
        <v>30</v>
      </c>
      <c r="CL308" s="4">
        <v>627</v>
      </c>
      <c r="CM308" s="4" t="s">
        <v>181</v>
      </c>
      <c r="CN308" s="4" t="s">
        <v>157</v>
      </c>
      <c r="CO308" s="4"/>
      <c r="CP308" s="4"/>
      <c r="CQ308" s="4"/>
      <c r="CR308" s="4"/>
      <c r="CS308" s="4"/>
      <c r="CT308" s="4"/>
      <c r="CU308" s="4"/>
      <c r="CV308" s="4"/>
      <c r="CW308" s="3" t="s">
        <v>170</v>
      </c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 t="s">
        <v>181</v>
      </c>
      <c r="DL308" s="4"/>
      <c r="DM308" s="4"/>
      <c r="DN308" s="4"/>
      <c r="DO308" s="4"/>
      <c r="DP308" s="4"/>
      <c r="DQ308" s="4"/>
      <c r="DR308" s="4"/>
      <c r="DS308" s="4" t="s">
        <v>317</v>
      </c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3" t="s">
        <v>170</v>
      </c>
      <c r="EO308" s="4"/>
      <c r="EP308" s="4"/>
      <c r="EQ308" s="3" t="s">
        <v>318</v>
      </c>
      <c r="ER308" s="4" t="s">
        <v>181</v>
      </c>
      <c r="ES308" s="4" t="s">
        <v>181</v>
      </c>
      <c r="ET308" s="3">
        <f t="shared" si="90"/>
        <v>0</v>
      </c>
      <c r="EU308" s="4" t="s">
        <v>181</v>
      </c>
      <c r="EV308" s="4"/>
      <c r="EW308" s="4"/>
      <c r="EX308" s="4" t="s">
        <v>181</v>
      </c>
      <c r="EY308" s="4" t="s">
        <v>181</v>
      </c>
      <c r="EZ308" s="4"/>
      <c r="FA308" s="4"/>
      <c r="FB308" s="4"/>
      <c r="FC308" s="4"/>
      <c r="FD308" s="4"/>
      <c r="FE308" s="4"/>
      <c r="FF308" s="4"/>
      <c r="FG308" s="4"/>
      <c r="FH308" s="4"/>
      <c r="FI308" s="4" t="s">
        <v>181</v>
      </c>
      <c r="FJ308" s="4">
        <v>7.2566670000000002</v>
      </c>
      <c r="FK308" s="4">
        <v>69.013333000000003</v>
      </c>
    </row>
    <row r="309" spans="1:167" x14ac:dyDescent="0.25">
      <c r="A309" s="13">
        <v>53019</v>
      </c>
      <c r="B309" s="13" t="s">
        <v>495</v>
      </c>
      <c r="C309" s="4" t="s">
        <v>465</v>
      </c>
      <c r="D309" s="4"/>
      <c r="E309" s="1" t="s">
        <v>841</v>
      </c>
      <c r="F309" s="1" t="s">
        <v>831</v>
      </c>
      <c r="G309" s="1"/>
      <c r="H309" s="1" t="s">
        <v>825</v>
      </c>
      <c r="I309" s="1" t="s">
        <v>826</v>
      </c>
      <c r="J309" s="9" t="s">
        <v>878</v>
      </c>
      <c r="K309" s="9" t="s">
        <v>879</v>
      </c>
      <c r="L309" s="10">
        <v>463188.46</v>
      </c>
      <c r="M309" s="10">
        <v>5064900.0599999996</v>
      </c>
      <c r="N309" s="15" t="s">
        <v>831</v>
      </c>
      <c r="O309" s="15"/>
      <c r="P309" s="4">
        <v>363.33333299999998</v>
      </c>
      <c r="Q309" s="4" t="s">
        <v>215</v>
      </c>
      <c r="R309" s="3">
        <v>757.16666699999996</v>
      </c>
      <c r="S309" s="4"/>
      <c r="T309" s="4">
        <v>0.45666699999999999</v>
      </c>
      <c r="U309" s="4">
        <v>7.1333330000000004</v>
      </c>
      <c r="V309" s="4">
        <v>147.5</v>
      </c>
      <c r="W309" s="4"/>
      <c r="X309" s="4">
        <v>13.6</v>
      </c>
      <c r="Y309" s="4">
        <v>448.41666700000002</v>
      </c>
      <c r="Z309" s="4">
        <f t="shared" si="98"/>
        <v>0.02</v>
      </c>
      <c r="AA309" s="3">
        <f t="shared" si="88"/>
        <v>2.5714000000000001E-2</v>
      </c>
      <c r="AB309" s="4">
        <v>7.15</v>
      </c>
      <c r="AC309" s="4">
        <v>7.15</v>
      </c>
      <c r="AD309" s="3">
        <f t="shared" si="89"/>
        <v>31.664490000000004</v>
      </c>
      <c r="AE309" s="4">
        <f t="shared" si="102"/>
        <v>5.0000000000000001E-3</v>
      </c>
      <c r="AF309" s="3">
        <f t="shared" si="87"/>
        <v>1.6428499999999999E-2</v>
      </c>
      <c r="AG309" s="4">
        <v>0.65</v>
      </c>
      <c r="AH309" s="3">
        <f t="shared" si="91"/>
        <v>1.4999999999999999E-2</v>
      </c>
      <c r="AI309" s="4"/>
      <c r="AJ309" s="4">
        <v>7.8</v>
      </c>
      <c r="AK309" s="3">
        <v>1.8582999999999999E-2</v>
      </c>
      <c r="AL309" s="4">
        <v>0.93</v>
      </c>
      <c r="AM309" s="4"/>
      <c r="AN309" s="4" t="s">
        <v>155</v>
      </c>
      <c r="AO309" s="4"/>
      <c r="AP309" s="4">
        <v>443.25</v>
      </c>
      <c r="AQ309" s="4">
        <v>135</v>
      </c>
      <c r="AR309" s="4">
        <v>5.3333329999999997</v>
      </c>
      <c r="AS309" s="3">
        <v>28.833333</v>
      </c>
      <c r="AT309" s="4">
        <v>30.166667</v>
      </c>
      <c r="AU309" s="4">
        <v>15.5</v>
      </c>
      <c r="AV309" s="4"/>
      <c r="AW309" s="3">
        <v>20.5</v>
      </c>
      <c r="AX309" s="4" t="s">
        <v>215</v>
      </c>
      <c r="AY309" s="4"/>
      <c r="AZ309" s="4"/>
      <c r="BA309" s="3">
        <f t="shared" si="101"/>
        <v>0.25</v>
      </c>
      <c r="BB309" s="4"/>
      <c r="BC309" s="4" t="s">
        <v>215</v>
      </c>
      <c r="BD309" s="4"/>
      <c r="BE309" s="4"/>
      <c r="BF309" s="4"/>
      <c r="BG309" s="4"/>
      <c r="BH309" s="4"/>
      <c r="BI309" s="4"/>
      <c r="BJ309" s="4" t="s">
        <v>215</v>
      </c>
      <c r="BK309" s="4"/>
      <c r="BL309" s="3">
        <f t="shared" si="94"/>
        <v>0.1</v>
      </c>
      <c r="BM309" s="4"/>
      <c r="BN309" s="4" t="s">
        <v>157</v>
      </c>
      <c r="BO309" s="4"/>
      <c r="BP309" s="4" t="s">
        <v>157</v>
      </c>
      <c r="BQ309" s="4"/>
      <c r="BR309" s="4" t="s">
        <v>322</v>
      </c>
      <c r="BS309" s="4"/>
      <c r="BT309" s="3">
        <f t="shared" si="100"/>
        <v>1</v>
      </c>
      <c r="BU309" s="4"/>
      <c r="BV309" s="4"/>
      <c r="BW309" s="4"/>
      <c r="BX309" s="4"/>
      <c r="BY309" s="4"/>
      <c r="BZ309" s="4" t="s">
        <v>169</v>
      </c>
      <c r="CA309" s="4"/>
      <c r="CB309" s="3">
        <f t="shared" si="92"/>
        <v>0.05</v>
      </c>
      <c r="CC309" s="4"/>
      <c r="CD309" s="4">
        <v>234.25</v>
      </c>
      <c r="CE309" s="4">
        <v>227.25</v>
      </c>
      <c r="CF309" s="4">
        <v>0.33333299999999999</v>
      </c>
      <c r="CG309" s="4">
        <v>20.833333</v>
      </c>
      <c r="CH309" s="4"/>
      <c r="CI309" s="4">
        <v>0</v>
      </c>
      <c r="CJ309" s="4"/>
      <c r="CK309" s="4">
        <v>406.33333299999998</v>
      </c>
      <c r="CL309" s="4">
        <v>781.66666699999996</v>
      </c>
      <c r="CM309" s="4" t="s">
        <v>181</v>
      </c>
      <c r="CN309" s="4" t="s">
        <v>157</v>
      </c>
      <c r="CO309" s="4"/>
      <c r="CP309" s="4"/>
      <c r="CQ309" s="4"/>
      <c r="CR309" s="4"/>
      <c r="CS309" s="4"/>
      <c r="CT309" s="4"/>
      <c r="CU309" s="4"/>
      <c r="CV309" s="4"/>
      <c r="CW309" s="3" t="s">
        <v>170</v>
      </c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 t="s">
        <v>181</v>
      </c>
      <c r="DL309" s="4"/>
      <c r="DM309" s="4"/>
      <c r="DN309" s="4"/>
      <c r="DO309" s="4"/>
      <c r="DP309" s="4"/>
      <c r="DQ309" s="4"/>
      <c r="DR309" s="4"/>
      <c r="DS309" s="4" t="s">
        <v>317</v>
      </c>
      <c r="DT309" s="4"/>
      <c r="DU309" s="3" t="s">
        <v>155</v>
      </c>
      <c r="DV309" s="3" t="s">
        <v>155</v>
      </c>
      <c r="DW309" s="4"/>
      <c r="DX309" s="4"/>
      <c r="DY309" s="4"/>
      <c r="DZ309" s="4"/>
      <c r="EA309" s="4"/>
      <c r="EB309" s="4"/>
      <c r="EC309" s="4"/>
      <c r="ED309" s="4"/>
      <c r="EE309" s="3" t="s">
        <v>155</v>
      </c>
      <c r="EF309" s="4"/>
      <c r="EG309" s="4"/>
      <c r="EH309" s="4"/>
      <c r="EI309" s="4"/>
      <c r="EJ309" s="4"/>
      <c r="EK309" s="4"/>
      <c r="EL309" s="4"/>
      <c r="EM309" s="4"/>
      <c r="EN309" s="3" t="s">
        <v>170</v>
      </c>
      <c r="EO309" s="4"/>
      <c r="EP309" s="4"/>
      <c r="EQ309" s="3" t="s">
        <v>318</v>
      </c>
      <c r="ER309" s="4" t="s">
        <v>181</v>
      </c>
      <c r="ES309" s="4" t="s">
        <v>181</v>
      </c>
      <c r="ET309" s="3">
        <f t="shared" si="90"/>
        <v>0</v>
      </c>
      <c r="EU309" s="4" t="s">
        <v>181</v>
      </c>
      <c r="EV309" s="4"/>
      <c r="EW309" s="4"/>
      <c r="EX309" s="4" t="s">
        <v>181</v>
      </c>
      <c r="EY309" s="4" t="s">
        <v>181</v>
      </c>
      <c r="EZ309" s="4"/>
      <c r="FA309" s="4"/>
      <c r="FB309" s="4"/>
      <c r="FC309" s="4"/>
      <c r="FD309" s="4"/>
      <c r="FE309" s="4"/>
      <c r="FF309" s="4"/>
      <c r="FG309" s="4"/>
      <c r="FH309" s="4"/>
      <c r="FI309" s="4" t="s">
        <v>181</v>
      </c>
      <c r="FJ309" s="4">
        <v>7.94</v>
      </c>
      <c r="FK309" s="4">
        <v>76.483333000000002</v>
      </c>
    </row>
    <row r="310" spans="1:167" x14ac:dyDescent="0.25">
      <c r="A310" s="13">
        <v>53104</v>
      </c>
      <c r="B310" s="13" t="s">
        <v>477</v>
      </c>
      <c r="C310" s="4" t="s">
        <v>478</v>
      </c>
      <c r="D310" s="4" t="s">
        <v>326</v>
      </c>
      <c r="E310" s="1" t="s">
        <v>841</v>
      </c>
      <c r="F310" s="1"/>
      <c r="G310" s="1"/>
      <c r="H310" s="1" t="s">
        <v>825</v>
      </c>
      <c r="I310" s="1" t="s">
        <v>826</v>
      </c>
      <c r="J310" s="9" t="s">
        <v>878</v>
      </c>
      <c r="K310" s="9" t="s">
        <v>879</v>
      </c>
      <c r="L310" s="10">
        <v>460111</v>
      </c>
      <c r="M310" s="10">
        <v>5071705</v>
      </c>
      <c r="N310" s="15" t="s">
        <v>831</v>
      </c>
      <c r="O310" s="15"/>
      <c r="P310" s="4">
        <v>199</v>
      </c>
      <c r="Q310" s="4" t="s">
        <v>215</v>
      </c>
      <c r="R310" s="3">
        <v>344.5</v>
      </c>
      <c r="S310" s="4"/>
      <c r="T310" s="4">
        <v>2.2083330000000001</v>
      </c>
      <c r="U310" s="4">
        <v>7.4666670000000002</v>
      </c>
      <c r="V310" s="4">
        <v>148</v>
      </c>
      <c r="W310" s="4"/>
      <c r="X310" s="4">
        <v>16.100000000000001</v>
      </c>
      <c r="Y310" s="4">
        <v>212</v>
      </c>
      <c r="Z310" s="4">
        <f t="shared" si="98"/>
        <v>0.02</v>
      </c>
      <c r="AA310" s="3">
        <f t="shared" si="88"/>
        <v>2.5714000000000001E-2</v>
      </c>
      <c r="AB310" s="4">
        <v>0.65500000000000003</v>
      </c>
      <c r="AC310" s="4">
        <v>0.65500000000000003</v>
      </c>
      <c r="AD310" s="3">
        <f t="shared" si="89"/>
        <v>2.9007330000000002</v>
      </c>
      <c r="AE310" s="4">
        <f t="shared" si="102"/>
        <v>5.0000000000000001E-3</v>
      </c>
      <c r="AF310" s="3">
        <f t="shared" si="87"/>
        <v>1.6428499999999999E-2</v>
      </c>
      <c r="AG310" s="4">
        <v>0.46166699999999999</v>
      </c>
      <c r="AH310" s="3">
        <f t="shared" si="91"/>
        <v>1.4999999999999999E-2</v>
      </c>
      <c r="AI310" s="4"/>
      <c r="AJ310" s="4">
        <v>1.1166670000000001</v>
      </c>
      <c r="AK310" s="3">
        <v>1.9082999999999999E-2</v>
      </c>
      <c r="AL310" s="4">
        <v>0.95</v>
      </c>
      <c r="AM310" s="4"/>
      <c r="AN310" s="4" t="s">
        <v>155</v>
      </c>
      <c r="AO310" s="4">
        <v>7.3499999999999996E-2</v>
      </c>
      <c r="AP310" s="4">
        <v>242.8</v>
      </c>
      <c r="AQ310" s="4">
        <v>66.166667000000004</v>
      </c>
      <c r="AR310" s="4">
        <v>1.4166669999999999</v>
      </c>
      <c r="AS310" s="3">
        <v>5.9666670000000002</v>
      </c>
      <c r="AT310" s="4">
        <v>15</v>
      </c>
      <c r="AU310" s="4">
        <v>5.483333</v>
      </c>
      <c r="AV310" s="4"/>
      <c r="AW310" s="3">
        <v>10.9</v>
      </c>
      <c r="AX310" s="4"/>
      <c r="AY310" s="4"/>
      <c r="AZ310" s="4"/>
      <c r="BA310" s="3">
        <f t="shared" si="101"/>
        <v>0.25</v>
      </c>
      <c r="BB310" s="4"/>
      <c r="BC310" s="4" t="s">
        <v>215</v>
      </c>
      <c r="BD310" s="4"/>
      <c r="BE310" s="4"/>
      <c r="BF310" s="4"/>
      <c r="BG310" s="4"/>
      <c r="BH310" s="4"/>
      <c r="BI310" s="4"/>
      <c r="BJ310" s="4">
        <v>5.3333329999999997</v>
      </c>
      <c r="BK310" s="4"/>
      <c r="BL310" s="3">
        <f t="shared" si="94"/>
        <v>0.1</v>
      </c>
      <c r="BM310" s="4"/>
      <c r="BN310" s="4" t="s">
        <v>157</v>
      </c>
      <c r="BO310" s="4"/>
      <c r="BP310" s="4" t="s">
        <v>157</v>
      </c>
      <c r="BQ310" s="4"/>
      <c r="BR310" s="4" t="s">
        <v>322</v>
      </c>
      <c r="BS310" s="4"/>
      <c r="BT310" s="3">
        <f t="shared" si="100"/>
        <v>1</v>
      </c>
      <c r="BU310" s="4"/>
      <c r="BV310" s="4"/>
      <c r="BW310" s="4"/>
      <c r="BX310" s="4"/>
      <c r="BY310" s="4"/>
      <c r="BZ310" s="4" t="s">
        <v>169</v>
      </c>
      <c r="CA310" s="4"/>
      <c r="CB310" s="3">
        <f t="shared" si="92"/>
        <v>0.05</v>
      </c>
      <c r="CC310" s="4"/>
      <c r="CD310" s="4">
        <v>516.16666699999996</v>
      </c>
      <c r="CE310" s="4">
        <v>375</v>
      </c>
      <c r="CF310" s="4">
        <v>0.16666700000000001</v>
      </c>
      <c r="CG310" s="4">
        <v>1.1666669999999999</v>
      </c>
      <c r="CH310" s="4"/>
      <c r="CI310" s="4">
        <v>0.16666700000000001</v>
      </c>
      <c r="CJ310" s="4"/>
      <c r="CK310" s="4">
        <v>117</v>
      </c>
      <c r="CL310" s="4">
        <v>676.33333300000004</v>
      </c>
      <c r="CM310" s="4" t="s">
        <v>181</v>
      </c>
      <c r="CN310" s="4" t="s">
        <v>157</v>
      </c>
      <c r="CO310" s="4"/>
      <c r="CP310" s="4"/>
      <c r="CQ310" s="4"/>
      <c r="CR310" s="4"/>
      <c r="CS310" s="4"/>
      <c r="CT310" s="4"/>
      <c r="CU310" s="4"/>
      <c r="CV310" s="4"/>
      <c r="CW310" s="3" t="s">
        <v>170</v>
      </c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 t="s">
        <v>181</v>
      </c>
      <c r="DL310" s="4"/>
      <c r="DM310" s="4"/>
      <c r="DN310" s="4"/>
      <c r="DO310" s="4"/>
      <c r="DP310" s="4"/>
      <c r="DQ310" s="4"/>
      <c r="DR310" s="4"/>
      <c r="DS310" s="4" t="s">
        <v>317</v>
      </c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3" t="s">
        <v>170</v>
      </c>
      <c r="EO310" s="4"/>
      <c r="EP310" s="4"/>
      <c r="EQ310" s="3" t="s">
        <v>318</v>
      </c>
      <c r="ER310" s="4" t="s">
        <v>181</v>
      </c>
      <c r="ES310" s="4" t="s">
        <v>181</v>
      </c>
      <c r="ET310" s="3">
        <f t="shared" si="90"/>
        <v>0</v>
      </c>
      <c r="EU310" s="4" t="s">
        <v>181</v>
      </c>
      <c r="EV310" s="4"/>
      <c r="EW310" s="4"/>
      <c r="EX310" s="4" t="s">
        <v>181</v>
      </c>
      <c r="EY310" s="4" t="s">
        <v>181</v>
      </c>
      <c r="EZ310" s="4"/>
      <c r="FA310" s="4"/>
      <c r="FB310" s="4"/>
      <c r="FC310" s="4"/>
      <c r="FD310" s="4"/>
      <c r="FE310" s="4"/>
      <c r="FF310" s="4"/>
      <c r="FG310" s="4"/>
      <c r="FH310" s="4"/>
      <c r="FI310" s="4">
        <v>0.80166700000000002</v>
      </c>
      <c r="FJ310" s="4">
        <v>5.8416670000000002</v>
      </c>
      <c r="FK310" s="4">
        <v>58.028333000000003</v>
      </c>
    </row>
    <row r="311" spans="1:167" x14ac:dyDescent="0.25">
      <c r="A311" s="13">
        <v>53105</v>
      </c>
      <c r="B311" s="13" t="s">
        <v>479</v>
      </c>
      <c r="C311" s="4" t="s">
        <v>478</v>
      </c>
      <c r="D311" s="4" t="s">
        <v>326</v>
      </c>
      <c r="E311" s="1" t="s">
        <v>841</v>
      </c>
      <c r="F311" s="1"/>
      <c r="G311" s="1"/>
      <c r="H311" s="1" t="s">
        <v>825</v>
      </c>
      <c r="I311" s="1" t="s">
        <v>826</v>
      </c>
      <c r="J311" s="9" t="s">
        <v>878</v>
      </c>
      <c r="K311" s="9" t="s">
        <v>879</v>
      </c>
      <c r="L311" s="10">
        <v>459900</v>
      </c>
      <c r="M311" s="10">
        <v>5071721</v>
      </c>
      <c r="N311" s="15" t="s">
        <v>831</v>
      </c>
      <c r="O311" s="15"/>
      <c r="P311" s="4">
        <v>195.33333300000001</v>
      </c>
      <c r="Q311" s="4" t="s">
        <v>215</v>
      </c>
      <c r="R311" s="3">
        <v>341</v>
      </c>
      <c r="S311" s="4"/>
      <c r="T311" s="4">
        <v>0.68333299999999997</v>
      </c>
      <c r="U311" s="4">
        <v>7.5</v>
      </c>
      <c r="V311" s="4">
        <v>140.66666699999999</v>
      </c>
      <c r="W311" s="4"/>
      <c r="X311" s="4">
        <v>15.266667</v>
      </c>
      <c r="Y311" s="4">
        <v>210.33333300000001</v>
      </c>
      <c r="Z311" s="4">
        <f t="shared" si="98"/>
        <v>0.02</v>
      </c>
      <c r="AA311" s="3">
        <f t="shared" si="88"/>
        <v>2.5714000000000001E-2</v>
      </c>
      <c r="AB311" s="4">
        <v>0.71666700000000005</v>
      </c>
      <c r="AC311" s="4">
        <v>0.71666700000000005</v>
      </c>
      <c r="AD311" s="3">
        <f t="shared" si="89"/>
        <v>3.1738314762000006</v>
      </c>
      <c r="AE311" s="4">
        <f t="shared" si="102"/>
        <v>5.0000000000000001E-3</v>
      </c>
      <c r="AF311" s="3">
        <f t="shared" si="87"/>
        <v>1.6428499999999999E-2</v>
      </c>
      <c r="AG311" s="4">
        <v>0.55000000000000004</v>
      </c>
      <c r="AH311" s="3">
        <f t="shared" si="91"/>
        <v>1.4999999999999999E-2</v>
      </c>
      <c r="AI311" s="4"/>
      <c r="AJ311" s="4">
        <v>1.266667</v>
      </c>
      <c r="AK311" s="3">
        <v>2.2749999999999999E-2</v>
      </c>
      <c r="AL311" s="4">
        <v>1.101667</v>
      </c>
      <c r="AM311" s="4"/>
      <c r="AN311" s="4" t="s">
        <v>155</v>
      </c>
      <c r="AO311" s="4">
        <v>7.1332999999999994E-2</v>
      </c>
      <c r="AP311" s="4">
        <v>238.316667</v>
      </c>
      <c r="AQ311" s="4">
        <v>66.166667000000004</v>
      </c>
      <c r="AR311" s="4">
        <v>1.4666669999999999</v>
      </c>
      <c r="AS311" s="3">
        <v>6.1</v>
      </c>
      <c r="AT311" s="4">
        <v>14.666667</v>
      </c>
      <c r="AU311" s="4">
        <v>5.4166670000000003</v>
      </c>
      <c r="AV311" s="4"/>
      <c r="AW311" s="3">
        <v>10.6</v>
      </c>
      <c r="AX311" s="4"/>
      <c r="AY311" s="4"/>
      <c r="AZ311" s="4"/>
      <c r="BA311" s="3">
        <f t="shared" si="101"/>
        <v>0.25</v>
      </c>
      <c r="BB311" s="4"/>
      <c r="BC311" s="4" t="s">
        <v>215</v>
      </c>
      <c r="BD311" s="4"/>
      <c r="BE311" s="4"/>
      <c r="BF311" s="4"/>
      <c r="BG311" s="4"/>
      <c r="BH311" s="4"/>
      <c r="BI311" s="4"/>
      <c r="BJ311" s="4" t="s">
        <v>215</v>
      </c>
      <c r="BK311" s="4"/>
      <c r="BL311" s="3">
        <f t="shared" si="94"/>
        <v>0.1</v>
      </c>
      <c r="BM311" s="4"/>
      <c r="BN311" s="4" t="s">
        <v>157</v>
      </c>
      <c r="BO311" s="4"/>
      <c r="BP311" s="4" t="s">
        <v>157</v>
      </c>
      <c r="BQ311" s="4"/>
      <c r="BR311" s="4" t="s">
        <v>322</v>
      </c>
      <c r="BS311" s="4"/>
      <c r="BT311" s="3">
        <f t="shared" si="100"/>
        <v>1</v>
      </c>
      <c r="BU311" s="4"/>
      <c r="BV311" s="4"/>
      <c r="BW311" s="4"/>
      <c r="BX311" s="4"/>
      <c r="BY311" s="4"/>
      <c r="BZ311" s="4" t="s">
        <v>169</v>
      </c>
      <c r="CA311" s="4"/>
      <c r="CB311" s="3">
        <f t="shared" si="92"/>
        <v>0.05</v>
      </c>
      <c r="CC311" s="4"/>
      <c r="CD311" s="4">
        <v>294.5</v>
      </c>
      <c r="CE311" s="4">
        <v>235</v>
      </c>
      <c r="CF311" s="4">
        <v>0</v>
      </c>
      <c r="CG311" s="4">
        <v>0</v>
      </c>
      <c r="CH311" s="4"/>
      <c r="CI311" s="4">
        <v>0</v>
      </c>
      <c r="CJ311" s="4"/>
      <c r="CK311" s="4">
        <v>28</v>
      </c>
      <c r="CL311" s="4">
        <v>766</v>
      </c>
      <c r="CM311" s="4" t="s">
        <v>181</v>
      </c>
      <c r="CN311" s="4" t="s">
        <v>157</v>
      </c>
      <c r="CO311" s="4"/>
      <c r="CP311" s="4"/>
      <c r="CQ311" s="4"/>
      <c r="CR311" s="4"/>
      <c r="CS311" s="4"/>
      <c r="CT311" s="4"/>
      <c r="CU311" s="4"/>
      <c r="CV311" s="4"/>
      <c r="CW311" s="3" t="s">
        <v>170</v>
      </c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 t="s">
        <v>181</v>
      </c>
      <c r="DL311" s="4"/>
      <c r="DM311" s="4"/>
      <c r="DN311" s="4"/>
      <c r="DO311" s="4"/>
      <c r="DP311" s="4"/>
      <c r="DQ311" s="4"/>
      <c r="DR311" s="4"/>
      <c r="DS311" s="4" t="s">
        <v>317</v>
      </c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3" t="s">
        <v>170</v>
      </c>
      <c r="EO311" s="4"/>
      <c r="EP311" s="4"/>
      <c r="EQ311" s="3" t="s">
        <v>318</v>
      </c>
      <c r="ER311" s="4" t="s">
        <v>181</v>
      </c>
      <c r="ES311" s="4" t="s">
        <v>181</v>
      </c>
      <c r="ET311" s="3">
        <f t="shared" si="90"/>
        <v>0</v>
      </c>
      <c r="EU311" s="4" t="s">
        <v>181</v>
      </c>
      <c r="EV311" s="4"/>
      <c r="EW311" s="4"/>
      <c r="EX311" s="4" t="s">
        <v>181</v>
      </c>
      <c r="EY311" s="4" t="s">
        <v>181</v>
      </c>
      <c r="EZ311" s="4"/>
      <c r="FA311" s="4"/>
      <c r="FB311" s="4"/>
      <c r="FC311" s="4"/>
      <c r="FD311" s="4"/>
      <c r="FE311" s="4"/>
      <c r="FF311" s="4"/>
      <c r="FG311" s="4"/>
      <c r="FH311" s="4"/>
      <c r="FI311" s="4">
        <v>0.60333300000000001</v>
      </c>
      <c r="FJ311" s="4">
        <v>4.4266670000000001</v>
      </c>
      <c r="FK311" s="4">
        <v>43.651667000000003</v>
      </c>
    </row>
    <row r="312" spans="1:167" x14ac:dyDescent="0.25">
      <c r="A312" s="13">
        <v>53107</v>
      </c>
      <c r="B312" s="13" t="s">
        <v>480</v>
      </c>
      <c r="C312" s="4" t="s">
        <v>478</v>
      </c>
      <c r="D312" s="4" t="s">
        <v>326</v>
      </c>
      <c r="E312" s="1" t="s">
        <v>841</v>
      </c>
      <c r="F312" s="1"/>
      <c r="G312" s="1"/>
      <c r="H312" s="1" t="s">
        <v>825</v>
      </c>
      <c r="I312" s="1" t="s">
        <v>826</v>
      </c>
      <c r="J312" s="9" t="s">
        <v>878</v>
      </c>
      <c r="K312" s="9" t="s">
        <v>879</v>
      </c>
      <c r="L312" s="10">
        <v>459720.91</v>
      </c>
      <c r="M312" s="10">
        <v>5071998.5</v>
      </c>
      <c r="N312" s="15" t="s">
        <v>831</v>
      </c>
      <c r="O312" s="15"/>
      <c r="P312" s="4">
        <v>187.466667</v>
      </c>
      <c r="Q312" s="4" t="s">
        <v>215</v>
      </c>
      <c r="R312" s="3">
        <v>342.5</v>
      </c>
      <c r="S312" s="4"/>
      <c r="T312" s="4">
        <v>0.59</v>
      </c>
      <c r="U312" s="4">
        <v>7.5333329999999998</v>
      </c>
      <c r="V312" s="4">
        <v>124.833333</v>
      </c>
      <c r="W312" s="4"/>
      <c r="X312" s="4">
        <v>15.233333</v>
      </c>
      <c r="Y312" s="4">
        <v>209.433333</v>
      </c>
      <c r="Z312" s="4">
        <f t="shared" si="98"/>
        <v>0.02</v>
      </c>
      <c r="AA312" s="3">
        <f t="shared" si="88"/>
        <v>2.5714000000000001E-2</v>
      </c>
      <c r="AB312" s="4">
        <v>0.97499999999999998</v>
      </c>
      <c r="AC312" s="4">
        <v>0.97499999999999998</v>
      </c>
      <c r="AD312" s="3">
        <f t="shared" si="89"/>
        <v>4.3178850000000004</v>
      </c>
      <c r="AE312" s="4">
        <f t="shared" si="102"/>
        <v>5.0000000000000001E-3</v>
      </c>
      <c r="AF312" s="3">
        <f t="shared" si="87"/>
        <v>1.6428499999999999E-2</v>
      </c>
      <c r="AG312" s="4">
        <v>0.49166700000000002</v>
      </c>
      <c r="AH312" s="3">
        <f t="shared" si="91"/>
        <v>1.4999999999999999E-2</v>
      </c>
      <c r="AI312" s="4"/>
      <c r="AJ312" s="4">
        <v>1.4666669999999999</v>
      </c>
      <c r="AK312" s="3">
        <v>3.3583000000000002E-2</v>
      </c>
      <c r="AL312" s="4">
        <v>1.036667</v>
      </c>
      <c r="AM312" s="4"/>
      <c r="AN312" s="4" t="s">
        <v>155</v>
      </c>
      <c r="AO312" s="4">
        <v>6.4833000000000002E-2</v>
      </c>
      <c r="AP312" s="4">
        <v>228.7</v>
      </c>
      <c r="AQ312" s="4">
        <v>65.333332999999996</v>
      </c>
      <c r="AR312" s="4">
        <v>1.433333</v>
      </c>
      <c r="AS312" s="3">
        <v>6.5333329999999998</v>
      </c>
      <c r="AT312" s="4">
        <v>14.333333</v>
      </c>
      <c r="AU312" s="4">
        <v>5.483333</v>
      </c>
      <c r="AV312" s="4"/>
      <c r="AW312" s="3">
        <v>10.883333</v>
      </c>
      <c r="AX312" s="4"/>
      <c r="AY312" s="4"/>
      <c r="AZ312" s="4"/>
      <c r="BA312" s="3">
        <v>0.74</v>
      </c>
      <c r="BB312" s="4"/>
      <c r="BC312" s="4" t="s">
        <v>215</v>
      </c>
      <c r="BD312" s="4"/>
      <c r="BE312" s="4"/>
      <c r="BF312" s="4"/>
      <c r="BG312" s="4"/>
      <c r="BH312" s="4"/>
      <c r="BI312" s="4"/>
      <c r="BJ312" s="4" t="s">
        <v>215</v>
      </c>
      <c r="BK312" s="4"/>
      <c r="BL312" s="3">
        <f t="shared" si="94"/>
        <v>0.1</v>
      </c>
      <c r="BM312" s="4"/>
      <c r="BN312" s="4" t="s">
        <v>157</v>
      </c>
      <c r="BO312" s="4"/>
      <c r="BP312" s="4" t="s">
        <v>157</v>
      </c>
      <c r="BQ312" s="4"/>
      <c r="BR312" s="4" t="s">
        <v>322</v>
      </c>
      <c r="BS312" s="4"/>
      <c r="BT312" s="3">
        <f t="shared" si="100"/>
        <v>1</v>
      </c>
      <c r="BU312" s="4"/>
      <c r="BV312" s="4"/>
      <c r="BW312" s="4"/>
      <c r="BX312" s="4"/>
      <c r="BY312" s="4"/>
      <c r="BZ312" s="4" t="s">
        <v>169</v>
      </c>
      <c r="CA312" s="4"/>
      <c r="CB312" s="3">
        <f t="shared" si="92"/>
        <v>0.05</v>
      </c>
      <c r="CC312" s="4"/>
      <c r="CD312" s="4">
        <v>271.83333299999998</v>
      </c>
      <c r="CE312" s="4">
        <v>206.33333300000001</v>
      </c>
      <c r="CF312" s="4">
        <v>0.16666700000000001</v>
      </c>
      <c r="CG312" s="4">
        <v>1</v>
      </c>
      <c r="CH312" s="4"/>
      <c r="CI312" s="4">
        <v>0.16666700000000001</v>
      </c>
      <c r="CJ312" s="4">
        <v>0</v>
      </c>
      <c r="CK312" s="4">
        <v>46</v>
      </c>
      <c r="CL312" s="4">
        <v>480.83333299999998</v>
      </c>
      <c r="CM312" s="4" t="s">
        <v>181</v>
      </c>
      <c r="CN312" s="4" t="s">
        <v>157</v>
      </c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 t="s">
        <v>181</v>
      </c>
      <c r="DL312" s="4"/>
      <c r="DM312" s="4"/>
      <c r="DN312" s="4"/>
      <c r="DO312" s="4"/>
      <c r="DP312" s="4"/>
      <c r="DQ312" s="4"/>
      <c r="DR312" s="4"/>
      <c r="DS312" s="4" t="s">
        <v>317</v>
      </c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 t="s">
        <v>181</v>
      </c>
      <c r="ES312" s="4" t="s">
        <v>181</v>
      </c>
      <c r="ET312" s="3">
        <f t="shared" si="90"/>
        <v>0</v>
      </c>
      <c r="EU312" s="4" t="s">
        <v>181</v>
      </c>
      <c r="EV312" s="4"/>
      <c r="EW312" s="4"/>
      <c r="EX312" s="4" t="s">
        <v>181</v>
      </c>
      <c r="EY312" s="4" t="s">
        <v>181</v>
      </c>
      <c r="EZ312" s="4"/>
      <c r="FA312" s="4"/>
      <c r="FB312" s="4"/>
      <c r="FC312" s="4"/>
      <c r="FD312" s="4"/>
      <c r="FE312" s="4"/>
      <c r="FF312" s="4"/>
      <c r="FG312" s="4"/>
      <c r="FH312" s="4"/>
      <c r="FI312" s="4">
        <v>0.57333299999999998</v>
      </c>
      <c r="FJ312" s="4">
        <v>6.0983330000000002</v>
      </c>
      <c r="FK312" s="4">
        <v>59.553333000000002</v>
      </c>
    </row>
    <row r="313" spans="1:167" x14ac:dyDescent="0.25">
      <c r="A313" s="13">
        <v>53108</v>
      </c>
      <c r="B313" s="13" t="s">
        <v>481</v>
      </c>
      <c r="C313" s="4" t="s">
        <v>478</v>
      </c>
      <c r="D313" s="4" t="s">
        <v>326</v>
      </c>
      <c r="E313" s="1" t="s">
        <v>841</v>
      </c>
      <c r="F313" s="1"/>
      <c r="G313" s="1"/>
      <c r="H313" s="1" t="s">
        <v>825</v>
      </c>
      <c r="I313" s="1" t="s">
        <v>826</v>
      </c>
      <c r="J313" s="9" t="s">
        <v>878</v>
      </c>
      <c r="K313" s="9" t="s">
        <v>879</v>
      </c>
      <c r="L313" s="10">
        <v>459757</v>
      </c>
      <c r="M313" s="10">
        <v>5071787</v>
      </c>
      <c r="N313" s="15" t="s">
        <v>831</v>
      </c>
      <c r="O313" s="15"/>
      <c r="P313" s="4">
        <v>199.58333300000001</v>
      </c>
      <c r="Q313" s="4" t="s">
        <v>215</v>
      </c>
      <c r="R313" s="3">
        <v>353.83333299999998</v>
      </c>
      <c r="S313" s="4"/>
      <c r="T313" s="4">
        <v>5.4349999999999996</v>
      </c>
      <c r="U313" s="4">
        <v>7.516667</v>
      </c>
      <c r="V313" s="4">
        <v>129.66666699999999</v>
      </c>
      <c r="W313" s="4"/>
      <c r="X313" s="4">
        <v>15.35</v>
      </c>
      <c r="Y313" s="4">
        <v>215.15</v>
      </c>
      <c r="Z313" s="4">
        <f t="shared" si="98"/>
        <v>0.02</v>
      </c>
      <c r="AA313" s="3">
        <f t="shared" si="88"/>
        <v>2.5714000000000001E-2</v>
      </c>
      <c r="AB313" s="4">
        <v>0.91500000000000004</v>
      </c>
      <c r="AC313" s="4">
        <v>0.91500000000000004</v>
      </c>
      <c r="AD313" s="3">
        <f t="shared" si="89"/>
        <v>4.0521690000000001</v>
      </c>
      <c r="AE313" s="4">
        <f t="shared" si="102"/>
        <v>5.0000000000000001E-3</v>
      </c>
      <c r="AF313" s="3">
        <f t="shared" si="87"/>
        <v>1.6428499999999999E-2</v>
      </c>
      <c r="AG313" s="4">
        <v>0.50166699999999997</v>
      </c>
      <c r="AH313" s="3">
        <f t="shared" si="91"/>
        <v>1.4999999999999999E-2</v>
      </c>
      <c r="AI313" s="4"/>
      <c r="AJ313" s="4">
        <v>1.4166669999999999</v>
      </c>
      <c r="AK313" s="3">
        <v>1.8582999999999999E-2</v>
      </c>
      <c r="AL313" s="4">
        <v>0.93666700000000003</v>
      </c>
      <c r="AM313" s="4"/>
      <c r="AN313" s="4" t="s">
        <v>155</v>
      </c>
      <c r="AO313" s="4">
        <v>7.0499999999999993E-2</v>
      </c>
      <c r="AP313" s="4">
        <v>253.98333299999999</v>
      </c>
      <c r="AQ313" s="4">
        <v>67.5</v>
      </c>
      <c r="AR313" s="4">
        <v>1.4666669999999999</v>
      </c>
      <c r="AS313" s="3">
        <v>6.25</v>
      </c>
      <c r="AT313" s="4">
        <v>14.666667</v>
      </c>
      <c r="AU313" s="4">
        <v>5.4</v>
      </c>
      <c r="AV313" s="4"/>
      <c r="AW313" s="3">
        <v>10.933332999999999</v>
      </c>
      <c r="AX313" s="4"/>
      <c r="AY313" s="4"/>
      <c r="AZ313" s="4"/>
      <c r="BA313" s="3">
        <f>0.5*0.5</f>
        <v>0.25</v>
      </c>
      <c r="BB313" s="4"/>
      <c r="BC313" s="4" t="s">
        <v>215</v>
      </c>
      <c r="BD313" s="4"/>
      <c r="BE313" s="4"/>
      <c r="BF313" s="4"/>
      <c r="BG313" s="4"/>
      <c r="BH313" s="4"/>
      <c r="BI313" s="4"/>
      <c r="BJ313" s="4">
        <v>11.85</v>
      </c>
      <c r="BK313" s="4"/>
      <c r="BL313" s="3">
        <f t="shared" si="94"/>
        <v>0.1</v>
      </c>
      <c r="BM313" s="4"/>
      <c r="BN313" s="4" t="s">
        <v>157</v>
      </c>
      <c r="BO313" s="4"/>
      <c r="BP313" s="4" t="s">
        <v>157</v>
      </c>
      <c r="BQ313" s="4"/>
      <c r="BR313" s="4" t="s">
        <v>322</v>
      </c>
      <c r="BS313" s="4"/>
      <c r="BT313" s="3">
        <f t="shared" si="100"/>
        <v>1</v>
      </c>
      <c r="BU313" s="4"/>
      <c r="BV313" s="4"/>
      <c r="BW313" s="4"/>
      <c r="BX313" s="4"/>
      <c r="BY313" s="4"/>
      <c r="BZ313" s="4">
        <v>16.5</v>
      </c>
      <c r="CA313" s="4"/>
      <c r="CB313" s="3">
        <f t="shared" si="92"/>
        <v>0.05</v>
      </c>
      <c r="CC313" s="4"/>
      <c r="CD313" s="4">
        <v>325.33333299999998</v>
      </c>
      <c r="CE313" s="4">
        <v>231.16666699999999</v>
      </c>
      <c r="CF313" s="4">
        <v>0</v>
      </c>
      <c r="CG313" s="4">
        <v>0</v>
      </c>
      <c r="CH313" s="4"/>
      <c r="CI313" s="4">
        <v>0</v>
      </c>
      <c r="CJ313" s="4"/>
      <c r="CK313" s="4">
        <v>20.833333</v>
      </c>
      <c r="CL313" s="4">
        <v>479.33333299999998</v>
      </c>
      <c r="CM313" s="4" t="s">
        <v>181</v>
      </c>
      <c r="CN313" s="4" t="s">
        <v>157</v>
      </c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 t="s">
        <v>181</v>
      </c>
      <c r="DL313" s="4"/>
      <c r="DM313" s="4"/>
      <c r="DN313" s="4"/>
      <c r="DO313" s="4"/>
      <c r="DP313" s="4"/>
      <c r="DQ313" s="4"/>
      <c r="DR313" s="4"/>
      <c r="DS313" s="4" t="s">
        <v>317</v>
      </c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 t="s">
        <v>181</v>
      </c>
      <c r="ES313" s="4" t="s">
        <v>181</v>
      </c>
      <c r="ET313" s="3">
        <f t="shared" si="90"/>
        <v>0</v>
      </c>
      <c r="EU313" s="4" t="s">
        <v>181</v>
      </c>
      <c r="EV313" s="4"/>
      <c r="EW313" s="4"/>
      <c r="EX313" s="4" t="s">
        <v>181</v>
      </c>
      <c r="EY313" s="4" t="s">
        <v>181</v>
      </c>
      <c r="EZ313" s="4"/>
      <c r="FA313" s="4"/>
      <c r="FB313" s="4"/>
      <c r="FC313" s="4"/>
      <c r="FD313" s="4"/>
      <c r="FE313" s="4"/>
      <c r="FF313" s="4"/>
      <c r="FG313" s="4"/>
      <c r="FH313" s="4"/>
      <c r="FI313" s="4" t="s">
        <v>181</v>
      </c>
      <c r="FJ313" s="4">
        <v>6.1633329999999997</v>
      </c>
      <c r="FK313" s="4">
        <v>60.59</v>
      </c>
    </row>
    <row r="314" spans="1:167" x14ac:dyDescent="0.25">
      <c r="A314" s="13">
        <v>53109</v>
      </c>
      <c r="B314" s="13" t="s">
        <v>482</v>
      </c>
      <c r="C314" s="4" t="s">
        <v>478</v>
      </c>
      <c r="D314" s="4" t="s">
        <v>326</v>
      </c>
      <c r="E314" s="1" t="s">
        <v>841</v>
      </c>
      <c r="F314" s="1"/>
      <c r="G314" s="1"/>
      <c r="H314" s="1" t="s">
        <v>825</v>
      </c>
      <c r="I314" s="1" t="s">
        <v>826</v>
      </c>
      <c r="J314" s="9" t="s">
        <v>878</v>
      </c>
      <c r="K314" s="9" t="s">
        <v>879</v>
      </c>
      <c r="L314" s="10">
        <v>460108.98</v>
      </c>
      <c r="M314" s="10">
        <v>5071739.45</v>
      </c>
      <c r="N314" s="15" t="s">
        <v>831</v>
      </c>
      <c r="O314" s="15"/>
      <c r="P314" s="4">
        <v>199.2</v>
      </c>
      <c r="Q314" s="4" t="s">
        <v>215</v>
      </c>
      <c r="R314" s="3">
        <v>336.33333299999998</v>
      </c>
      <c r="S314" s="4"/>
      <c r="T314" s="4">
        <v>0.375</v>
      </c>
      <c r="U314" s="4">
        <v>7.4666670000000002</v>
      </c>
      <c r="V314" s="4">
        <v>162.33333300000001</v>
      </c>
      <c r="W314" s="4"/>
      <c r="X314" s="4">
        <v>17.016667000000002</v>
      </c>
      <c r="Y314" s="4">
        <v>208.533333</v>
      </c>
      <c r="Z314" s="4">
        <f t="shared" si="98"/>
        <v>0.02</v>
      </c>
      <c r="AA314" s="3">
        <f t="shared" si="88"/>
        <v>2.5714000000000001E-2</v>
      </c>
      <c r="AB314" s="4">
        <v>0.62833300000000003</v>
      </c>
      <c r="AC314" s="4">
        <v>0.62833300000000003</v>
      </c>
      <c r="AD314" s="3">
        <f t="shared" si="89"/>
        <v>2.7826355238000002</v>
      </c>
      <c r="AE314" s="4">
        <f t="shared" si="102"/>
        <v>5.0000000000000001E-3</v>
      </c>
      <c r="AF314" s="3">
        <f t="shared" ref="AF314:AF377" si="103">AE314*3.2857</f>
        <v>1.6428499999999999E-2</v>
      </c>
      <c r="AG314" s="4">
        <v>0.58833299999999999</v>
      </c>
      <c r="AH314" s="3">
        <f t="shared" si="91"/>
        <v>1.4999999999999999E-2</v>
      </c>
      <c r="AI314" s="4"/>
      <c r="AJ314" s="4">
        <v>1.2166669999999999</v>
      </c>
      <c r="AK314" s="3">
        <v>5.6670000000000002E-3</v>
      </c>
      <c r="AL314" s="4">
        <v>1.0633330000000001</v>
      </c>
      <c r="AM314" s="4"/>
      <c r="AN314" s="4" t="s">
        <v>155</v>
      </c>
      <c r="AO314" s="4">
        <v>7.4499999999999997E-2</v>
      </c>
      <c r="AP314" s="4">
        <v>243</v>
      </c>
      <c r="AQ314" s="4">
        <v>63.666666999999997</v>
      </c>
      <c r="AR314" s="4">
        <v>1.5</v>
      </c>
      <c r="AS314" s="3">
        <v>6.25</v>
      </c>
      <c r="AT314" s="4">
        <v>15.333333</v>
      </c>
      <c r="AU314" s="4">
        <v>5.7</v>
      </c>
      <c r="AV314" s="4"/>
      <c r="AW314" s="3">
        <v>10.766667</v>
      </c>
      <c r="AX314" s="4"/>
      <c r="AY314" s="4"/>
      <c r="AZ314" s="4"/>
      <c r="BA314" s="3">
        <f>0.5*0.5</f>
        <v>0.25</v>
      </c>
      <c r="BB314" s="4"/>
      <c r="BC314" s="4" t="s">
        <v>215</v>
      </c>
      <c r="BD314" s="4"/>
      <c r="BE314" s="4"/>
      <c r="BF314" s="4"/>
      <c r="BG314" s="4"/>
      <c r="BH314" s="4"/>
      <c r="BI314" s="4"/>
      <c r="BJ314" s="4" t="s">
        <v>215</v>
      </c>
      <c r="BK314" s="4"/>
      <c r="BL314" s="3">
        <f t="shared" si="94"/>
        <v>0.1</v>
      </c>
      <c r="BM314" s="4"/>
      <c r="BN314" s="4" t="s">
        <v>157</v>
      </c>
      <c r="BO314" s="4"/>
      <c r="BP314" s="4" t="s">
        <v>157</v>
      </c>
      <c r="BQ314" s="4"/>
      <c r="BR314" s="4" t="s">
        <v>322</v>
      </c>
      <c r="BS314" s="4"/>
      <c r="BT314" s="3">
        <f t="shared" si="100"/>
        <v>1</v>
      </c>
      <c r="BU314" s="4"/>
      <c r="BV314" s="4"/>
      <c r="BW314" s="4"/>
      <c r="BX314" s="4"/>
      <c r="BY314" s="4"/>
      <c r="BZ314" s="4" t="s">
        <v>169</v>
      </c>
      <c r="CA314" s="4"/>
      <c r="CB314" s="3">
        <f t="shared" si="92"/>
        <v>0.05</v>
      </c>
      <c r="CC314" s="4"/>
      <c r="CD314" s="4">
        <v>496.33333299999998</v>
      </c>
      <c r="CE314" s="4">
        <v>525</v>
      </c>
      <c r="CF314" s="4">
        <v>0</v>
      </c>
      <c r="CG314" s="4">
        <v>0.66666700000000001</v>
      </c>
      <c r="CH314" s="4"/>
      <c r="CI314" s="4">
        <v>0</v>
      </c>
      <c r="CJ314" s="4"/>
      <c r="CK314" s="4">
        <v>36.666666999999997</v>
      </c>
      <c r="CL314" s="4">
        <v>677</v>
      </c>
      <c r="CM314" s="4" t="s">
        <v>181</v>
      </c>
      <c r="CN314" s="4" t="s">
        <v>157</v>
      </c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 t="s">
        <v>181</v>
      </c>
      <c r="DL314" s="4"/>
      <c r="DM314" s="4"/>
      <c r="DN314" s="4"/>
      <c r="DO314" s="4"/>
      <c r="DP314" s="4"/>
      <c r="DQ314" s="4"/>
      <c r="DR314" s="4"/>
      <c r="DS314" s="4" t="s">
        <v>317</v>
      </c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 t="s">
        <v>181</v>
      </c>
      <c r="ES314" s="4" t="s">
        <v>181</v>
      </c>
      <c r="ET314" s="3">
        <f t="shared" si="90"/>
        <v>0</v>
      </c>
      <c r="EU314" s="4" t="s">
        <v>181</v>
      </c>
      <c r="EV314" s="4"/>
      <c r="EW314" s="4"/>
      <c r="EX314" s="4" t="s">
        <v>181</v>
      </c>
      <c r="EY314" s="4" t="s">
        <v>181</v>
      </c>
      <c r="EZ314" s="4"/>
      <c r="FA314" s="4"/>
      <c r="FB314" s="4"/>
      <c r="FC314" s="4"/>
      <c r="FD314" s="4"/>
      <c r="FE314" s="4"/>
      <c r="FF314" s="4"/>
      <c r="FG314" s="4"/>
      <c r="FH314" s="4"/>
      <c r="FI314" s="4" t="s">
        <v>181</v>
      </c>
      <c r="FJ314" s="4">
        <v>5.9583329999999997</v>
      </c>
      <c r="FK314" s="4">
        <v>60.408332999999999</v>
      </c>
    </row>
    <row r="315" spans="1:167" x14ac:dyDescent="0.25">
      <c r="A315" s="13">
        <v>53201</v>
      </c>
      <c r="B315" s="13" t="s">
        <v>488</v>
      </c>
      <c r="C315" s="4" t="s">
        <v>489</v>
      </c>
      <c r="D315" s="4"/>
      <c r="E315" s="1" t="s">
        <v>841</v>
      </c>
      <c r="F315" s="1" t="s">
        <v>831</v>
      </c>
      <c r="G315" s="1"/>
      <c r="H315" s="1" t="s">
        <v>825</v>
      </c>
      <c r="I315" s="1" t="s">
        <v>826</v>
      </c>
      <c r="J315" s="9" t="s">
        <v>878</v>
      </c>
      <c r="K315" s="9" t="s">
        <v>879</v>
      </c>
      <c r="L315" s="10">
        <v>471145</v>
      </c>
      <c r="M315" s="10">
        <v>5067130</v>
      </c>
      <c r="N315" s="15" t="s">
        <v>831</v>
      </c>
      <c r="O315" s="15" t="s">
        <v>831</v>
      </c>
      <c r="P315" s="4">
        <v>179.16666699999999</v>
      </c>
      <c r="Q315" s="4" t="s">
        <v>342</v>
      </c>
      <c r="R315" s="3">
        <v>355.75</v>
      </c>
      <c r="S315" s="4"/>
      <c r="T315" s="4">
        <v>0.8</v>
      </c>
      <c r="U315" s="4">
        <v>7.7083329999999997</v>
      </c>
      <c r="V315" s="4">
        <v>152.91666699999999</v>
      </c>
      <c r="W315" s="4"/>
      <c r="X315" s="4">
        <v>13.166667</v>
      </c>
      <c r="Y315" s="4">
        <v>210.16666699999999</v>
      </c>
      <c r="Z315" s="4">
        <f>0.5*0.005</f>
        <v>2.5000000000000001E-3</v>
      </c>
      <c r="AA315" s="3">
        <f t="shared" si="88"/>
        <v>3.2142500000000001E-3</v>
      </c>
      <c r="AB315" s="4">
        <v>0.41666700000000001</v>
      </c>
      <c r="AC315" s="4">
        <v>0.42916700000000002</v>
      </c>
      <c r="AD315" s="3">
        <f t="shared" si="89"/>
        <v>1.9006089762000002</v>
      </c>
      <c r="AE315" s="4">
        <f>0.5*0.02</f>
        <v>0.01</v>
      </c>
      <c r="AF315" s="3">
        <f t="shared" si="103"/>
        <v>3.2856999999999997E-2</v>
      </c>
      <c r="AG315" s="4">
        <v>0.13333300000000001</v>
      </c>
      <c r="AH315" s="3">
        <v>9.4579999999999994E-3</v>
      </c>
      <c r="AI315" s="4"/>
      <c r="AJ315" s="4">
        <v>0.55000000000000004</v>
      </c>
      <c r="AK315" s="3">
        <v>1.8166999999999999E-2</v>
      </c>
      <c r="AL315" s="4" t="s">
        <v>343</v>
      </c>
      <c r="AM315" s="4"/>
      <c r="AN315" s="4" t="s">
        <v>155</v>
      </c>
      <c r="AO315" s="4" t="s">
        <v>159</v>
      </c>
      <c r="AP315" s="4">
        <v>219.83333300000001</v>
      </c>
      <c r="AQ315" s="4">
        <v>56.661667000000001</v>
      </c>
      <c r="AR315" s="4">
        <v>0.73233300000000001</v>
      </c>
      <c r="AS315" s="3" t="s">
        <v>215</v>
      </c>
      <c r="AT315" s="4">
        <v>13.376666999999999</v>
      </c>
      <c r="AU315" s="4">
        <v>3.6798329999999999</v>
      </c>
      <c r="AV315" s="4"/>
      <c r="AW315" s="3">
        <v>16.666667</v>
      </c>
      <c r="AX315" s="4"/>
      <c r="AY315" s="4"/>
      <c r="AZ315" s="4"/>
      <c r="BA315" s="3">
        <v>0.94183300000000003</v>
      </c>
      <c r="BB315" s="4"/>
      <c r="BC315" s="4">
        <v>0.90800000000000003</v>
      </c>
      <c r="BD315" s="4"/>
      <c r="BE315" s="4"/>
      <c r="BF315" s="4"/>
      <c r="BG315" s="4"/>
      <c r="BH315" s="4"/>
      <c r="BI315" s="4"/>
      <c r="BJ315" s="4">
        <v>7.3070000000000004</v>
      </c>
      <c r="BK315" s="4"/>
      <c r="BL315" s="3">
        <v>4.6167E-2</v>
      </c>
      <c r="BM315" s="4"/>
      <c r="BN315" s="4">
        <v>0.17066700000000001</v>
      </c>
      <c r="BO315" s="4"/>
      <c r="BP315" s="4">
        <v>0.62583299999999997</v>
      </c>
      <c r="BQ315" s="4"/>
      <c r="BR315" s="4" t="s">
        <v>490</v>
      </c>
      <c r="BS315" s="4"/>
      <c r="BT315" s="3">
        <v>0.112417</v>
      </c>
      <c r="BU315" s="4"/>
      <c r="BV315" s="4"/>
      <c r="BW315" s="4"/>
      <c r="BX315" s="4"/>
      <c r="BY315" s="4"/>
      <c r="BZ315" s="4" t="s">
        <v>215</v>
      </c>
      <c r="CA315" s="4"/>
      <c r="CB315" s="3">
        <f>0.5*0.02</f>
        <v>0.01</v>
      </c>
      <c r="CC315" s="4"/>
      <c r="CD315" s="4">
        <v>776.66666699999996</v>
      </c>
      <c r="CE315" s="4">
        <v>285</v>
      </c>
      <c r="CF315" s="4">
        <v>10</v>
      </c>
      <c r="CG315" s="4">
        <v>22.5</v>
      </c>
      <c r="CH315" s="4"/>
      <c r="CI315" s="4" t="s">
        <v>169</v>
      </c>
      <c r="CJ315" s="4"/>
      <c r="CK315" s="4">
        <v>583.33333300000004</v>
      </c>
      <c r="CL315" s="11">
        <v>3782.5</v>
      </c>
      <c r="CM315" s="4" t="s">
        <v>175</v>
      </c>
      <c r="CN315" s="4" t="s">
        <v>317</v>
      </c>
      <c r="CO315" s="4"/>
      <c r="CP315" s="4"/>
      <c r="CQ315" s="4"/>
      <c r="CR315" s="4"/>
      <c r="CS315" s="4"/>
      <c r="CT315" s="4"/>
      <c r="CU315" s="4"/>
      <c r="CV315" s="4"/>
      <c r="CW315" s="3" t="s">
        <v>180</v>
      </c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 t="s">
        <v>344</v>
      </c>
      <c r="DL315" s="4"/>
      <c r="DM315" s="4"/>
      <c r="DN315" s="4"/>
      <c r="DO315" s="4"/>
      <c r="DP315" s="4"/>
      <c r="DQ315" s="4"/>
      <c r="DR315" s="4"/>
      <c r="DS315" s="4" t="s">
        <v>315</v>
      </c>
      <c r="DT315" s="4"/>
      <c r="DU315" s="3">
        <v>4.8000000000000001E-4</v>
      </c>
      <c r="DV315" s="3">
        <v>4.73E-4</v>
      </c>
      <c r="DW315" s="4"/>
      <c r="DX315" s="4"/>
      <c r="DY315" s="4"/>
      <c r="DZ315" s="4"/>
      <c r="EA315" s="4"/>
      <c r="EB315" s="4"/>
      <c r="EC315" s="4"/>
      <c r="ED315" s="4"/>
      <c r="EE315" s="3">
        <v>9.1000000000000003E-5</v>
      </c>
      <c r="EF315" s="4"/>
      <c r="EG315" s="4"/>
      <c r="EH315" s="4"/>
      <c r="EI315" s="4"/>
      <c r="EJ315" s="4"/>
      <c r="EK315" s="4"/>
      <c r="EL315" s="4"/>
      <c r="EM315" s="4"/>
      <c r="EN315" s="3" t="s">
        <v>180</v>
      </c>
      <c r="EO315" s="4"/>
      <c r="EP315" s="4"/>
      <c r="EQ315" s="3" t="s">
        <v>180</v>
      </c>
      <c r="ER315" s="4" t="s">
        <v>315</v>
      </c>
      <c r="ES315" s="4">
        <v>2.1666999999999999E-2</v>
      </c>
      <c r="ET315" s="3">
        <f t="shared" si="90"/>
        <v>2.1666999999999999E-2</v>
      </c>
      <c r="EU315" s="4" t="s">
        <v>345</v>
      </c>
      <c r="EV315" s="4"/>
      <c r="EW315" s="4"/>
      <c r="EX315" s="4"/>
      <c r="EY315" s="4" t="s">
        <v>346</v>
      </c>
      <c r="EZ315" s="4"/>
      <c r="FA315" s="4"/>
      <c r="FB315" s="4"/>
      <c r="FC315" s="4"/>
      <c r="FD315" s="4"/>
      <c r="FE315" s="4"/>
      <c r="FF315" s="4"/>
      <c r="FG315" s="4"/>
      <c r="FH315" s="4"/>
      <c r="FI315" s="4">
        <v>0.79333299999999995</v>
      </c>
      <c r="FJ315" s="4">
        <v>5.8458329999999998</v>
      </c>
      <c r="FK315" s="4">
        <v>55.699167000000003</v>
      </c>
    </row>
    <row r="316" spans="1:167" x14ac:dyDescent="0.25">
      <c r="A316" s="13">
        <v>53202</v>
      </c>
      <c r="B316" s="13" t="s">
        <v>491</v>
      </c>
      <c r="C316" s="4" t="s">
        <v>489</v>
      </c>
      <c r="D316" s="4"/>
      <c r="E316" s="1" t="s">
        <v>841</v>
      </c>
      <c r="F316" s="1" t="s">
        <v>831</v>
      </c>
      <c r="G316" s="1"/>
      <c r="H316" s="1" t="s">
        <v>825</v>
      </c>
      <c r="I316" s="1" t="s">
        <v>826</v>
      </c>
      <c r="J316" s="9" t="s">
        <v>878</v>
      </c>
      <c r="K316" s="9" t="s">
        <v>879</v>
      </c>
      <c r="L316" s="10">
        <v>471145.98</v>
      </c>
      <c r="M316" s="10">
        <v>5067129.4800000004</v>
      </c>
      <c r="N316" s="15" t="s">
        <v>831</v>
      </c>
      <c r="O316" s="15"/>
      <c r="P316" s="4">
        <v>208.16666699999999</v>
      </c>
      <c r="Q316" s="4" t="s">
        <v>342</v>
      </c>
      <c r="R316" s="3">
        <v>486.16666700000002</v>
      </c>
      <c r="S316" s="4"/>
      <c r="T316" s="4">
        <v>0.61333300000000002</v>
      </c>
      <c r="U316" s="4">
        <v>7.7166670000000002</v>
      </c>
      <c r="V316" s="4">
        <v>153</v>
      </c>
      <c r="W316" s="4"/>
      <c r="X316" s="4">
        <v>13.266667</v>
      </c>
      <c r="Y316" s="4">
        <v>261.5</v>
      </c>
      <c r="Z316" s="4">
        <f>0.5*0.005</f>
        <v>2.5000000000000001E-3</v>
      </c>
      <c r="AA316" s="3">
        <f t="shared" si="88"/>
        <v>3.2142500000000001E-3</v>
      </c>
      <c r="AB316" s="4">
        <v>1.3333330000000001</v>
      </c>
      <c r="AC316" s="4">
        <v>1.3333330000000001</v>
      </c>
      <c r="AD316" s="3">
        <f t="shared" si="89"/>
        <v>5.9047985238000011</v>
      </c>
      <c r="AE316" s="4">
        <f>0.5*0.02</f>
        <v>0.01</v>
      </c>
      <c r="AF316" s="3">
        <f t="shared" si="103"/>
        <v>3.2856999999999997E-2</v>
      </c>
      <c r="AG316" s="4">
        <v>0.55000000000000004</v>
      </c>
      <c r="AH316" s="3">
        <f>0.5*0.0045</f>
        <v>2.2499999999999998E-3</v>
      </c>
      <c r="AI316" s="4"/>
      <c r="AJ316" s="4">
        <v>1.8833329999999999</v>
      </c>
      <c r="AK316" s="3">
        <v>1.1332999999999999E-2</v>
      </c>
      <c r="AL316" s="4" t="s">
        <v>343</v>
      </c>
      <c r="AM316" s="4"/>
      <c r="AN316" s="4" t="s">
        <v>155</v>
      </c>
      <c r="AO316" s="4"/>
      <c r="AP316" s="4">
        <v>253.5</v>
      </c>
      <c r="AQ316" s="4">
        <v>75.38</v>
      </c>
      <c r="AR316" s="4">
        <v>0.78049999999999997</v>
      </c>
      <c r="AS316" s="3">
        <v>13.166667</v>
      </c>
      <c r="AT316" s="4">
        <v>18.239999999999998</v>
      </c>
      <c r="AU316" s="4">
        <v>3.1385000000000001</v>
      </c>
      <c r="AV316" s="4"/>
      <c r="AW316" s="3">
        <v>23.5</v>
      </c>
      <c r="AX316" s="4"/>
      <c r="AY316" s="4"/>
      <c r="AZ316" s="4"/>
      <c r="BA316" s="3">
        <v>0.159833</v>
      </c>
      <c r="BB316" s="4"/>
      <c r="BC316" s="4">
        <v>0.16483300000000001</v>
      </c>
      <c r="BD316" s="4"/>
      <c r="BE316" s="4"/>
      <c r="BF316" s="4"/>
      <c r="BG316" s="4"/>
      <c r="BH316" s="4"/>
      <c r="BI316" s="4"/>
      <c r="BJ316" s="4">
        <v>6.7629999999999999</v>
      </c>
      <c r="BK316" s="4"/>
      <c r="BL316" s="3">
        <v>3.2167000000000001E-2</v>
      </c>
      <c r="BM316" s="4"/>
      <c r="BN316" s="4">
        <v>0.10050000000000001</v>
      </c>
      <c r="BO316" s="4"/>
      <c r="BP316" s="4">
        <v>0.62783299999999997</v>
      </c>
      <c r="BQ316" s="4"/>
      <c r="BR316" s="4">
        <v>0.111333</v>
      </c>
      <c r="BS316" s="4"/>
      <c r="BT316" s="3">
        <v>8.6083000000000007E-2</v>
      </c>
      <c r="BU316" s="4"/>
      <c r="BV316" s="4"/>
      <c r="BW316" s="4"/>
      <c r="BX316" s="4"/>
      <c r="BY316" s="4"/>
      <c r="BZ316" s="4" t="s">
        <v>215</v>
      </c>
      <c r="CA316" s="4"/>
      <c r="CB316" s="3">
        <f>0.5*0.02</f>
        <v>0.01</v>
      </c>
      <c r="CC316" s="4"/>
      <c r="CD316" s="4">
        <v>548.33333300000004</v>
      </c>
      <c r="CE316" s="4">
        <v>153.33333300000001</v>
      </c>
      <c r="CF316" s="4" t="s">
        <v>169</v>
      </c>
      <c r="CG316" s="4" t="s">
        <v>169</v>
      </c>
      <c r="CH316" s="4"/>
      <c r="CI316" s="4" t="s">
        <v>169</v>
      </c>
      <c r="CJ316" s="4"/>
      <c r="CK316" s="4">
        <v>726.66666699999996</v>
      </c>
      <c r="CL316" s="12">
        <v>3815</v>
      </c>
      <c r="CM316" s="4" t="s">
        <v>175</v>
      </c>
      <c r="CN316" s="4" t="s">
        <v>317</v>
      </c>
      <c r="CO316" s="4"/>
      <c r="CP316" s="4"/>
      <c r="CQ316" s="4"/>
      <c r="CR316" s="4"/>
      <c r="CS316" s="4"/>
      <c r="CT316" s="4"/>
      <c r="CU316" s="4"/>
      <c r="CV316" s="4"/>
      <c r="CW316" s="3">
        <v>2.9499999999999998E-2</v>
      </c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 t="s">
        <v>344</v>
      </c>
      <c r="DL316" s="3" t="s">
        <v>180</v>
      </c>
      <c r="DM316" s="4"/>
      <c r="DN316" s="4"/>
      <c r="DO316" s="4"/>
      <c r="DP316" s="4"/>
      <c r="DQ316" s="3" t="s">
        <v>318</v>
      </c>
      <c r="DR316" s="4"/>
      <c r="DS316" s="4" t="s">
        <v>315</v>
      </c>
      <c r="DT316" s="4"/>
      <c r="DU316" s="3" t="s">
        <v>350</v>
      </c>
      <c r="DV316" s="3">
        <v>8.0000000000000007E-5</v>
      </c>
      <c r="DW316" s="4"/>
      <c r="DX316" s="4"/>
      <c r="DY316" s="4"/>
      <c r="DZ316" s="3" t="s">
        <v>180</v>
      </c>
      <c r="EA316" s="3" t="s">
        <v>407</v>
      </c>
      <c r="EB316" s="3" t="s">
        <v>350</v>
      </c>
      <c r="EC316" s="4"/>
      <c r="ED316" s="4"/>
      <c r="EE316" s="3">
        <v>7.8999999999999996E-5</v>
      </c>
      <c r="EF316" s="4"/>
      <c r="EG316" s="4"/>
      <c r="EH316" s="4"/>
      <c r="EI316" s="3" t="s">
        <v>170</v>
      </c>
      <c r="EJ316" s="1"/>
      <c r="EK316" s="3" t="s">
        <v>350</v>
      </c>
      <c r="EL316" s="3" t="s">
        <v>407</v>
      </c>
      <c r="EM316" s="4"/>
      <c r="EN316" s="3" t="s">
        <v>180</v>
      </c>
      <c r="EO316" s="4"/>
      <c r="EP316" s="4"/>
      <c r="EQ316" s="3" t="s">
        <v>180</v>
      </c>
      <c r="ER316" s="4" t="s">
        <v>315</v>
      </c>
      <c r="ES316" s="4">
        <v>0.348333</v>
      </c>
      <c r="ET316" s="3">
        <f t="shared" si="90"/>
        <v>0.348333</v>
      </c>
      <c r="EU316" s="4" t="s">
        <v>345</v>
      </c>
      <c r="EV316" s="4"/>
      <c r="EW316" s="4"/>
      <c r="EX316" s="4"/>
      <c r="EY316" s="4" t="s">
        <v>346</v>
      </c>
      <c r="EZ316" s="4"/>
      <c r="FA316" s="4"/>
      <c r="FB316" s="4"/>
      <c r="FC316" s="4"/>
      <c r="FD316" s="4"/>
      <c r="FE316" s="4"/>
      <c r="FF316" s="4"/>
      <c r="FG316" s="4"/>
      <c r="FH316" s="4"/>
      <c r="FI316" s="4">
        <v>0.69499999999999995</v>
      </c>
      <c r="FJ316" s="4">
        <v>5.2149999999999999</v>
      </c>
      <c r="FK316" s="4">
        <v>49.73</v>
      </c>
    </row>
    <row r="317" spans="1:167" x14ac:dyDescent="0.25">
      <c r="A317" s="13">
        <v>53203</v>
      </c>
      <c r="B317" s="13" t="s">
        <v>492</v>
      </c>
      <c r="C317" s="4" t="s">
        <v>489</v>
      </c>
      <c r="D317" s="4"/>
      <c r="E317" s="1" t="s">
        <v>841</v>
      </c>
      <c r="F317" s="1" t="s">
        <v>831</v>
      </c>
      <c r="G317" s="1"/>
      <c r="H317" s="1" t="s">
        <v>825</v>
      </c>
      <c r="I317" s="1" t="s">
        <v>826</v>
      </c>
      <c r="J317" s="9" t="s">
        <v>878</v>
      </c>
      <c r="K317" s="9" t="s">
        <v>879</v>
      </c>
      <c r="L317" s="10">
        <v>471146.98</v>
      </c>
      <c r="M317" s="10">
        <v>5067128.6900000004</v>
      </c>
      <c r="N317" s="15" t="s">
        <v>831</v>
      </c>
      <c r="O317" s="15"/>
      <c r="P317" s="4">
        <v>295.66666700000002</v>
      </c>
      <c r="Q317" s="4" t="s">
        <v>342</v>
      </c>
      <c r="R317" s="3">
        <v>663.16666699999996</v>
      </c>
      <c r="S317" s="4"/>
      <c r="T317" s="4">
        <v>0.53666700000000001</v>
      </c>
      <c r="U317" s="4">
        <v>7.5</v>
      </c>
      <c r="V317" s="4">
        <v>160.83333300000001</v>
      </c>
      <c r="W317" s="4"/>
      <c r="X317" s="4">
        <v>13.333333</v>
      </c>
      <c r="Y317" s="4">
        <v>350.66666700000002</v>
      </c>
      <c r="Z317" s="4">
        <f>0.5*0.005</f>
        <v>2.5000000000000001E-3</v>
      </c>
      <c r="AA317" s="3">
        <f t="shared" si="88"/>
        <v>3.2142500000000001E-3</v>
      </c>
      <c r="AB317" s="4">
        <v>2.6166670000000001</v>
      </c>
      <c r="AC317" s="4">
        <v>2.6166670000000001</v>
      </c>
      <c r="AD317" s="3">
        <f t="shared" si="89"/>
        <v>11.588171476200001</v>
      </c>
      <c r="AE317" s="4">
        <f>0.5*0.02</f>
        <v>0.01</v>
      </c>
      <c r="AF317" s="3">
        <f t="shared" si="103"/>
        <v>3.2856999999999997E-2</v>
      </c>
      <c r="AG317" s="4">
        <v>0.65</v>
      </c>
      <c r="AH317" s="3">
        <v>6.4999999999999997E-3</v>
      </c>
      <c r="AI317" s="4"/>
      <c r="AJ317" s="4">
        <v>3.266667</v>
      </c>
      <c r="AK317" s="3">
        <v>1.3917000000000001E-2</v>
      </c>
      <c r="AL317" s="4" t="s">
        <v>343</v>
      </c>
      <c r="AM317" s="4"/>
      <c r="AN317" s="4" t="s">
        <v>155</v>
      </c>
      <c r="AO317" s="4"/>
      <c r="AP317" s="4">
        <v>360.83333299999998</v>
      </c>
      <c r="AQ317" s="4">
        <v>100.313333</v>
      </c>
      <c r="AR317" s="4">
        <v>1.2296670000000001</v>
      </c>
      <c r="AS317" s="3">
        <v>18.833333</v>
      </c>
      <c r="AT317" s="4">
        <v>23.668333000000001</v>
      </c>
      <c r="AU317" s="4">
        <v>7.3883330000000003</v>
      </c>
      <c r="AV317" s="4"/>
      <c r="AW317" s="3">
        <v>26.5</v>
      </c>
      <c r="AX317" s="4"/>
      <c r="AY317" s="4"/>
      <c r="AZ317" s="4"/>
      <c r="BA317" s="3">
        <v>0.151333</v>
      </c>
      <c r="BB317" s="4"/>
      <c r="BC317" s="4">
        <v>1.0933330000000001</v>
      </c>
      <c r="BD317" s="4"/>
      <c r="BE317" s="4"/>
      <c r="BF317" s="4"/>
      <c r="BG317" s="4"/>
      <c r="BH317" s="4"/>
      <c r="BI317" s="4"/>
      <c r="BJ317" s="4">
        <v>8.3245000000000005</v>
      </c>
      <c r="BK317" s="4"/>
      <c r="BL317" s="3">
        <v>7.6670000000000002E-3</v>
      </c>
      <c r="BM317" s="4"/>
      <c r="BN317" s="4" t="s">
        <v>175</v>
      </c>
      <c r="BO317" s="4"/>
      <c r="BP317" s="4">
        <v>0.53216699999999995</v>
      </c>
      <c r="BQ317" s="4"/>
      <c r="BR317" s="4">
        <v>0.312917</v>
      </c>
      <c r="BS317" s="4"/>
      <c r="BT317" s="3">
        <v>1.0083E-2</v>
      </c>
      <c r="BU317" s="4"/>
      <c r="BV317" s="4"/>
      <c r="BW317" s="4"/>
      <c r="BX317" s="4"/>
      <c r="BY317" s="4"/>
      <c r="BZ317" s="4" t="s">
        <v>215</v>
      </c>
      <c r="CA317" s="4"/>
      <c r="CB317" s="3">
        <f>0.5*0.02</f>
        <v>0.01</v>
      </c>
      <c r="CC317" s="4"/>
      <c r="CD317" s="4">
        <v>297.5</v>
      </c>
      <c r="CE317" s="4">
        <v>148.33333300000001</v>
      </c>
      <c r="CF317" s="4" t="s">
        <v>169</v>
      </c>
      <c r="CG317" s="4">
        <v>16.166667</v>
      </c>
      <c r="CH317" s="4"/>
      <c r="CI317" s="4" t="s">
        <v>169</v>
      </c>
      <c r="CJ317" s="4"/>
      <c r="CK317" s="4">
        <v>201.66666699999999</v>
      </c>
      <c r="CL317" s="12">
        <v>3820</v>
      </c>
      <c r="CM317" s="4" t="s">
        <v>175</v>
      </c>
      <c r="CN317" s="4" t="s">
        <v>317</v>
      </c>
      <c r="CO317" s="4"/>
      <c r="CP317" s="4"/>
      <c r="CQ317" s="4"/>
      <c r="CR317" s="4"/>
      <c r="CS317" s="4"/>
      <c r="CT317" s="4"/>
      <c r="CU317" s="4"/>
      <c r="CV317" s="4"/>
      <c r="CW317" s="3">
        <v>1.5167E-2</v>
      </c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 t="s">
        <v>344</v>
      </c>
      <c r="DL317" s="4"/>
      <c r="DM317" s="4"/>
      <c r="DN317" s="4"/>
      <c r="DO317" s="4"/>
      <c r="DP317" s="4"/>
      <c r="DQ317" s="4"/>
      <c r="DR317" s="4"/>
      <c r="DS317" s="4" t="s">
        <v>315</v>
      </c>
      <c r="DT317" s="4"/>
      <c r="DU317" s="3">
        <v>9.7999999999999997E-5</v>
      </c>
      <c r="DV317" s="3">
        <v>1.22E-4</v>
      </c>
      <c r="DW317" s="4"/>
      <c r="DX317" s="4"/>
      <c r="DY317" s="4"/>
      <c r="DZ317" s="3" t="s">
        <v>180</v>
      </c>
      <c r="EA317" s="4"/>
      <c r="EB317" s="4"/>
      <c r="EC317" s="4"/>
      <c r="ED317" s="4"/>
      <c r="EE317" s="3">
        <v>5.8999999999999998E-5</v>
      </c>
      <c r="EF317" s="4"/>
      <c r="EG317" s="4"/>
      <c r="EH317" s="4"/>
      <c r="EI317" s="4"/>
      <c r="EJ317" s="4"/>
      <c r="EK317" s="4"/>
      <c r="EL317" s="4"/>
      <c r="EM317" s="4"/>
      <c r="EN317" s="3" t="s">
        <v>180</v>
      </c>
      <c r="EO317" s="4"/>
      <c r="EP317" s="4"/>
      <c r="EQ317" s="3" t="s">
        <v>180</v>
      </c>
      <c r="ER317" s="4">
        <v>0.10166699999999999</v>
      </c>
      <c r="ES317" s="4">
        <v>0.276667</v>
      </c>
      <c r="ET317" s="3">
        <f t="shared" si="90"/>
        <v>0.378334</v>
      </c>
      <c r="EU317" s="4" t="s">
        <v>345</v>
      </c>
      <c r="EV317" s="4"/>
      <c r="EW317" s="4"/>
      <c r="EX317" s="4"/>
      <c r="EY317" s="4" t="s">
        <v>346</v>
      </c>
      <c r="EZ317" s="4"/>
      <c r="FA317" s="4"/>
      <c r="FB317" s="4"/>
      <c r="FC317" s="4"/>
      <c r="FD317" s="4"/>
      <c r="FE317" s="4"/>
      <c r="FF317" s="4"/>
      <c r="FG317" s="4"/>
      <c r="FH317" s="4"/>
      <c r="FI317" s="4">
        <v>0.83</v>
      </c>
      <c r="FJ317" s="4">
        <v>4.2699999999999996</v>
      </c>
      <c r="FK317" s="4">
        <v>40.686667</v>
      </c>
    </row>
    <row r="318" spans="1:167" x14ac:dyDescent="0.25">
      <c r="A318" s="13">
        <v>53204</v>
      </c>
      <c r="B318" s="13" t="s">
        <v>493</v>
      </c>
      <c r="C318" s="4" t="s">
        <v>489</v>
      </c>
      <c r="D318" s="4"/>
      <c r="E318" s="1" t="s">
        <v>841</v>
      </c>
      <c r="F318" s="1" t="s">
        <v>831</v>
      </c>
      <c r="G318" s="1"/>
      <c r="H318" s="1" t="s">
        <v>825</v>
      </c>
      <c r="I318" s="1" t="s">
        <v>826</v>
      </c>
      <c r="J318" s="9" t="s">
        <v>878</v>
      </c>
      <c r="K318" s="9" t="s">
        <v>879</v>
      </c>
      <c r="L318" s="10">
        <v>471240.75</v>
      </c>
      <c r="M318" s="10">
        <v>5066798.04</v>
      </c>
      <c r="N318" s="15" t="s">
        <v>831</v>
      </c>
      <c r="O318" s="15"/>
      <c r="P318" s="4">
        <v>243.16666699999999</v>
      </c>
      <c r="Q318" s="4" t="s">
        <v>342</v>
      </c>
      <c r="R318" s="3">
        <v>556.16666699999996</v>
      </c>
      <c r="S318" s="4"/>
      <c r="T318" s="4">
        <v>0.77166699999999999</v>
      </c>
      <c r="U318" s="4">
        <v>7.6166669999999996</v>
      </c>
      <c r="V318" s="4">
        <v>156.5</v>
      </c>
      <c r="W318" s="4"/>
      <c r="X318" s="4">
        <v>13.166667</v>
      </c>
      <c r="Y318" s="4">
        <v>307.66666700000002</v>
      </c>
      <c r="Z318" s="4">
        <f>0.5*0.005</f>
        <v>2.5000000000000001E-3</v>
      </c>
      <c r="AA318" s="3">
        <f t="shared" si="88"/>
        <v>3.2142500000000001E-3</v>
      </c>
      <c r="AB318" s="4">
        <v>1.8666670000000001</v>
      </c>
      <c r="AC318" s="4">
        <v>1.8666670000000001</v>
      </c>
      <c r="AD318" s="3">
        <f t="shared" si="89"/>
        <v>8.2667214762000008</v>
      </c>
      <c r="AE318" s="4">
        <f>0.5*0.02</f>
        <v>0.01</v>
      </c>
      <c r="AF318" s="3">
        <f t="shared" si="103"/>
        <v>3.2856999999999997E-2</v>
      </c>
      <c r="AG318" s="4">
        <v>0.75</v>
      </c>
      <c r="AH318" s="3">
        <v>5.208E-3</v>
      </c>
      <c r="AI318" s="4"/>
      <c r="AJ318" s="4">
        <v>2.6166670000000001</v>
      </c>
      <c r="AK318" s="3">
        <v>2.3E-2</v>
      </c>
      <c r="AL318" s="4" t="s">
        <v>343</v>
      </c>
      <c r="AM318" s="4"/>
      <c r="AN318" s="4" t="s">
        <v>155</v>
      </c>
      <c r="AO318" s="4"/>
      <c r="AP318" s="4">
        <v>297</v>
      </c>
      <c r="AQ318" s="4">
        <v>85.62</v>
      </c>
      <c r="AR318" s="4">
        <v>0.96883300000000006</v>
      </c>
      <c r="AS318" s="3">
        <v>16.666667</v>
      </c>
      <c r="AT318" s="4">
        <v>20.511666999999999</v>
      </c>
      <c r="AU318" s="4">
        <v>5.1914999999999996</v>
      </c>
      <c r="AV318" s="4"/>
      <c r="AW318" s="3">
        <v>24.5</v>
      </c>
      <c r="AX318" s="4"/>
      <c r="AY318" s="4"/>
      <c r="AZ318" s="4"/>
      <c r="BA318" s="3">
        <v>0.13716700000000001</v>
      </c>
      <c r="BB318" s="4"/>
      <c r="BC318" s="4">
        <v>0.14416699999999999</v>
      </c>
      <c r="BD318" s="4"/>
      <c r="BE318" s="4"/>
      <c r="BF318" s="4"/>
      <c r="BG318" s="4"/>
      <c r="BH318" s="4"/>
      <c r="BI318" s="4"/>
      <c r="BJ318" s="4">
        <v>14.658833</v>
      </c>
      <c r="BK318" s="4"/>
      <c r="BL318" s="3">
        <f>0.5*0.005</f>
        <v>2.5000000000000001E-3</v>
      </c>
      <c r="BM318" s="4"/>
      <c r="BN318" s="4">
        <v>0.114</v>
      </c>
      <c r="BO318" s="4"/>
      <c r="BP318" s="4">
        <v>1.4038330000000001</v>
      </c>
      <c r="BQ318" s="4"/>
      <c r="BR318" s="4">
        <v>0.17674999999999999</v>
      </c>
      <c r="BS318" s="4"/>
      <c r="BT318" s="3">
        <v>7.7832999999999999E-2</v>
      </c>
      <c r="BU318" s="4"/>
      <c r="BV318" s="4"/>
      <c r="BW318" s="4"/>
      <c r="BX318" s="4"/>
      <c r="BY318" s="4"/>
      <c r="BZ318" s="4" t="s">
        <v>215</v>
      </c>
      <c r="CA318" s="4"/>
      <c r="CB318" s="3">
        <v>0.02</v>
      </c>
      <c r="CC318" s="4"/>
      <c r="CD318" s="11">
        <v>1433.333333</v>
      </c>
      <c r="CE318" s="4">
        <v>871.66666699999996</v>
      </c>
      <c r="CF318" s="4">
        <v>14.833333</v>
      </c>
      <c r="CG318" s="4">
        <v>33.333333000000003</v>
      </c>
      <c r="CH318" s="4"/>
      <c r="CI318" s="4" t="s">
        <v>169</v>
      </c>
      <c r="CJ318" s="4"/>
      <c r="CK318" s="11">
        <v>1580.166667</v>
      </c>
      <c r="CL318" s="11">
        <v>3498.333333</v>
      </c>
      <c r="CM318" s="4" t="s">
        <v>175</v>
      </c>
      <c r="CN318" s="4" t="s">
        <v>317</v>
      </c>
      <c r="CO318" s="4"/>
      <c r="CP318" s="4"/>
      <c r="CQ318" s="4"/>
      <c r="CR318" s="4"/>
      <c r="CS318" s="4"/>
      <c r="CT318" s="4"/>
      <c r="CU318" s="4"/>
      <c r="CV318" s="4"/>
      <c r="CW318" s="3">
        <v>2.1999999999999999E-2</v>
      </c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 t="s">
        <v>344</v>
      </c>
      <c r="DL318" s="4"/>
      <c r="DM318" s="4"/>
      <c r="DN318" s="4"/>
      <c r="DO318" s="4"/>
      <c r="DP318" s="4"/>
      <c r="DQ318" s="4"/>
      <c r="DR318" s="4"/>
      <c r="DS318" s="4" t="s">
        <v>315</v>
      </c>
      <c r="DT318" s="4"/>
      <c r="DU318" s="3">
        <v>9.2999999999999997E-5</v>
      </c>
      <c r="DV318" s="3">
        <v>1.3300000000000001E-4</v>
      </c>
      <c r="DW318" s="4"/>
      <c r="DX318" s="4"/>
      <c r="DY318" s="4"/>
      <c r="DZ318" s="3" t="s">
        <v>180</v>
      </c>
      <c r="EA318" s="4"/>
      <c r="EB318" s="4"/>
      <c r="EC318" s="4"/>
      <c r="ED318" s="4"/>
      <c r="EE318" s="3">
        <v>5.8999999999999998E-5</v>
      </c>
      <c r="EF318" s="4"/>
      <c r="EG318" s="4"/>
      <c r="EH318" s="4"/>
      <c r="EI318" s="4"/>
      <c r="EJ318" s="4"/>
      <c r="EK318" s="4"/>
      <c r="EL318" s="4"/>
      <c r="EM318" s="4"/>
      <c r="EN318" s="3" t="s">
        <v>180</v>
      </c>
      <c r="EO318" s="4"/>
      <c r="EP318" s="4"/>
      <c r="EQ318" s="3" t="s">
        <v>180</v>
      </c>
      <c r="ER318" s="4">
        <v>5.8333000000000003E-2</v>
      </c>
      <c r="ES318" s="4">
        <v>0.348333</v>
      </c>
      <c r="ET318" s="3">
        <f t="shared" si="90"/>
        <v>0.40666600000000003</v>
      </c>
      <c r="EU318" s="4" t="s">
        <v>345</v>
      </c>
      <c r="EV318" s="4"/>
      <c r="EW318" s="4"/>
      <c r="EX318" s="4"/>
      <c r="EY318" s="4" t="s">
        <v>346</v>
      </c>
      <c r="EZ318" s="4"/>
      <c r="FA318" s="4"/>
      <c r="FB318" s="4"/>
      <c r="FC318" s="4"/>
      <c r="FD318" s="4"/>
      <c r="FE318" s="4"/>
      <c r="FF318" s="4"/>
      <c r="FG318" s="4"/>
      <c r="FH318" s="4"/>
      <c r="FI318" s="4">
        <v>0.88333300000000003</v>
      </c>
      <c r="FJ318" s="4">
        <v>3.431667</v>
      </c>
      <c r="FK318" s="4">
        <v>32.593333000000001</v>
      </c>
    </row>
    <row r="319" spans="1:167" x14ac:dyDescent="0.25">
      <c r="A319" s="13">
        <v>53205</v>
      </c>
      <c r="B319" s="13" t="s">
        <v>494</v>
      </c>
      <c r="C319" s="4" t="s">
        <v>489</v>
      </c>
      <c r="D319" s="4"/>
      <c r="E319" s="1" t="s">
        <v>841</v>
      </c>
      <c r="F319" s="1" t="s">
        <v>831</v>
      </c>
      <c r="G319" s="1"/>
      <c r="H319" s="1" t="s">
        <v>825</v>
      </c>
      <c r="I319" s="1" t="s">
        <v>826</v>
      </c>
      <c r="J319" s="9" t="s">
        <v>878</v>
      </c>
      <c r="K319" s="9" t="s">
        <v>879</v>
      </c>
      <c r="L319" s="10">
        <v>471241.14</v>
      </c>
      <c r="M319" s="10">
        <v>5066797.1900000004</v>
      </c>
      <c r="N319" s="15" t="s">
        <v>831</v>
      </c>
      <c r="O319" s="15" t="s">
        <v>831</v>
      </c>
      <c r="P319" s="4">
        <v>314.25</v>
      </c>
      <c r="Q319" s="4" t="s">
        <v>342</v>
      </c>
      <c r="R319" s="3">
        <v>710.41666699999996</v>
      </c>
      <c r="S319" s="4"/>
      <c r="T319" s="4">
        <v>1.1470830000000001</v>
      </c>
      <c r="U319" s="4">
        <v>7.4333330000000002</v>
      </c>
      <c r="V319" s="4">
        <v>168.16666699999999</v>
      </c>
      <c r="W319" s="4"/>
      <c r="X319" s="4">
        <v>13.083333</v>
      </c>
      <c r="Y319" s="4">
        <v>374.33333299999998</v>
      </c>
      <c r="Z319" s="4">
        <v>9.7708000000000003E-2</v>
      </c>
      <c r="AA319" s="3">
        <f t="shared" si="88"/>
        <v>0.1256231756</v>
      </c>
      <c r="AB319" s="4">
        <v>3.625</v>
      </c>
      <c r="AC319" s="4">
        <v>3.5249999999999999</v>
      </c>
      <c r="AD319" s="3">
        <f t="shared" si="89"/>
        <v>15.610815000000001</v>
      </c>
      <c r="AE319" s="4">
        <f>0.5*0.02</f>
        <v>0.01</v>
      </c>
      <c r="AF319" s="3">
        <f t="shared" si="103"/>
        <v>3.2856999999999997E-2</v>
      </c>
      <c r="AG319" s="4">
        <v>0.61499999999999999</v>
      </c>
      <c r="AH319" s="3">
        <v>2.3438000000000001E-2</v>
      </c>
      <c r="AI319" s="4"/>
      <c r="AJ319" s="4">
        <v>4.233333</v>
      </c>
      <c r="AK319" s="3">
        <v>3.0667E-2</v>
      </c>
      <c r="AL319" s="4" t="s">
        <v>343</v>
      </c>
      <c r="AM319" s="4"/>
      <c r="AN319" s="4" t="s">
        <v>155</v>
      </c>
      <c r="AO319" s="4" t="s">
        <v>159</v>
      </c>
      <c r="AP319" s="4">
        <v>380.16666700000002</v>
      </c>
      <c r="AQ319" s="4">
        <v>109.37</v>
      </c>
      <c r="AR319" s="4">
        <v>1.5656669999999999</v>
      </c>
      <c r="AS319" s="3">
        <v>19.833333</v>
      </c>
      <c r="AT319" s="4">
        <v>24.863333000000001</v>
      </c>
      <c r="AU319" s="4">
        <v>9.2885000000000009</v>
      </c>
      <c r="AV319" s="4"/>
      <c r="AW319" s="3">
        <v>29.666667</v>
      </c>
      <c r="AX319" s="4"/>
      <c r="AY319" s="4"/>
      <c r="AZ319" s="4"/>
      <c r="BA319" s="3">
        <v>0.16533300000000001</v>
      </c>
      <c r="BB319" s="4"/>
      <c r="BC319" s="4">
        <v>0.128</v>
      </c>
      <c r="BD319" s="4"/>
      <c r="BE319" s="4"/>
      <c r="BF319" s="4"/>
      <c r="BG319" s="4"/>
      <c r="BH319" s="4"/>
      <c r="BI319" s="4"/>
      <c r="BJ319" s="4">
        <v>12.950333000000001</v>
      </c>
      <c r="BK319" s="4"/>
      <c r="BL319" s="3">
        <v>1.7083000000000001E-2</v>
      </c>
      <c r="BM319" s="4"/>
      <c r="BN319" s="4">
        <v>0.111833</v>
      </c>
      <c r="BO319" s="4"/>
      <c r="BP319" s="4">
        <v>1.328333</v>
      </c>
      <c r="BQ319" s="4"/>
      <c r="BR319" s="4">
        <v>0.246583</v>
      </c>
      <c r="BS319" s="4"/>
      <c r="BT319" s="3">
        <v>0.105333</v>
      </c>
      <c r="BU319" s="4"/>
      <c r="BV319" s="4"/>
      <c r="BW319" s="4"/>
      <c r="BX319" s="4"/>
      <c r="BY319" s="4"/>
      <c r="BZ319" s="4">
        <v>7.0833329999999997</v>
      </c>
      <c r="CA319" s="4"/>
      <c r="CB319" s="3">
        <v>0.02</v>
      </c>
      <c r="CC319" s="4"/>
      <c r="CD319" s="11">
        <v>3046.666667</v>
      </c>
      <c r="CE319" s="4">
        <v>523.33333300000004</v>
      </c>
      <c r="CF319" s="4">
        <v>50.5</v>
      </c>
      <c r="CG319" s="4">
        <v>83.833332999999996</v>
      </c>
      <c r="CH319" s="4"/>
      <c r="CI319" s="4" t="s">
        <v>169</v>
      </c>
      <c r="CJ319" s="4"/>
      <c r="CK319" s="11">
        <v>34384.166666999998</v>
      </c>
      <c r="CL319" s="11">
        <v>3549.166667</v>
      </c>
      <c r="CM319" s="4" t="s">
        <v>175</v>
      </c>
      <c r="CN319" s="4" t="s">
        <v>317</v>
      </c>
      <c r="CO319" s="4"/>
      <c r="CP319" s="4"/>
      <c r="CQ319" s="4"/>
      <c r="CR319" s="4"/>
      <c r="CS319" s="4"/>
      <c r="CT319" s="4"/>
      <c r="CU319" s="4"/>
      <c r="CV319" s="4"/>
      <c r="CW319" s="3">
        <v>9.4999999999999998E-3</v>
      </c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>
        <v>0.60708300000000004</v>
      </c>
      <c r="DL319" s="3" t="s">
        <v>180</v>
      </c>
      <c r="DM319" s="4"/>
      <c r="DN319" s="4"/>
      <c r="DO319" s="4"/>
      <c r="DP319" s="4"/>
      <c r="DQ319" s="3" t="s">
        <v>318</v>
      </c>
      <c r="DR319" s="4"/>
      <c r="DS319" s="4" t="s">
        <v>315</v>
      </c>
      <c r="DT319" s="4"/>
      <c r="DU319" s="3">
        <v>1.1E-4</v>
      </c>
      <c r="DV319" s="3">
        <v>1.3300000000000001E-4</v>
      </c>
      <c r="DW319" s="4"/>
      <c r="DX319" s="4"/>
      <c r="DY319" s="4"/>
      <c r="DZ319" s="3" t="s">
        <v>180</v>
      </c>
      <c r="EA319" s="3" t="s">
        <v>407</v>
      </c>
      <c r="EB319" s="3" t="s">
        <v>350</v>
      </c>
      <c r="EC319" s="4"/>
      <c r="ED319" s="4"/>
      <c r="EE319" s="3">
        <v>6.9999999999999994E-5</v>
      </c>
      <c r="EF319" s="4"/>
      <c r="EG319" s="4"/>
      <c r="EH319" s="4"/>
      <c r="EI319" s="3" t="s">
        <v>170</v>
      </c>
      <c r="EJ319" s="1"/>
      <c r="EK319" s="3" t="s">
        <v>350</v>
      </c>
      <c r="EL319" s="3" t="s">
        <v>407</v>
      </c>
      <c r="EM319" s="4"/>
      <c r="EN319" s="3" t="s">
        <v>180</v>
      </c>
      <c r="EO319" s="4"/>
      <c r="EP319" s="4"/>
      <c r="EQ319" s="3" t="s">
        <v>180</v>
      </c>
      <c r="ER319" s="4">
        <v>6.7500000000000004E-2</v>
      </c>
      <c r="ES319" s="4">
        <v>0.16333300000000001</v>
      </c>
      <c r="ET319" s="3">
        <f t="shared" si="90"/>
        <v>0.23083300000000001</v>
      </c>
      <c r="EU319" s="4" t="s">
        <v>345</v>
      </c>
      <c r="EV319" s="4"/>
      <c r="EW319" s="4"/>
      <c r="EX319" s="4"/>
      <c r="EY319" s="4">
        <v>0.125417</v>
      </c>
      <c r="EZ319" s="4"/>
      <c r="FA319" s="4"/>
      <c r="FB319" s="4"/>
      <c r="FC319" s="4"/>
      <c r="FD319" s="4"/>
      <c r="FE319" s="4"/>
      <c r="FF319" s="4"/>
      <c r="FG319" s="4"/>
      <c r="FH319" s="4"/>
      <c r="FI319" s="4">
        <v>1.0208330000000001</v>
      </c>
      <c r="FJ319" s="4">
        <v>4.4349999999999996</v>
      </c>
      <c r="FK319" s="4">
        <v>41.906666999999999</v>
      </c>
    </row>
    <row r="320" spans="1:167" x14ac:dyDescent="0.25">
      <c r="A320" s="13" t="s">
        <v>656</v>
      </c>
      <c r="B320" s="13" t="s">
        <v>655</v>
      </c>
      <c r="C320" s="4" t="s">
        <v>198</v>
      </c>
      <c r="D320" s="4"/>
      <c r="E320" s="1" t="s">
        <v>880</v>
      </c>
      <c r="F320" s="1"/>
      <c r="G320" s="1"/>
      <c r="H320" s="1" t="s">
        <v>825</v>
      </c>
      <c r="I320" s="1" t="s">
        <v>826</v>
      </c>
      <c r="J320" s="9" t="s">
        <v>867</v>
      </c>
      <c r="K320" s="9" t="s">
        <v>873</v>
      </c>
      <c r="L320" s="10">
        <v>468879.2</v>
      </c>
      <c r="M320" s="10">
        <v>4918093</v>
      </c>
      <c r="N320" s="15" t="s">
        <v>831</v>
      </c>
      <c r="O320" s="15" t="s">
        <v>831</v>
      </c>
      <c r="P320" s="4">
        <v>214.83333300000001</v>
      </c>
      <c r="Q320" s="4"/>
      <c r="R320" s="3">
        <v>406.66666700000002</v>
      </c>
      <c r="S320" s="4"/>
      <c r="T320" s="4" t="s">
        <v>657</v>
      </c>
      <c r="U320" s="4"/>
      <c r="V320" s="4">
        <v>226.33</v>
      </c>
      <c r="W320" s="4"/>
      <c r="X320" s="4">
        <v>11.7</v>
      </c>
      <c r="Y320" s="4">
        <v>226.83333300000001</v>
      </c>
      <c r="Z320" s="4">
        <f>0.5*0.012</f>
        <v>6.0000000000000001E-3</v>
      </c>
      <c r="AA320" s="3">
        <f t="shared" si="88"/>
        <v>7.7142000000000009E-3</v>
      </c>
      <c r="AB320" s="4">
        <v>0.28999999999999998</v>
      </c>
      <c r="AC320" s="4">
        <v>0.28999999999999998</v>
      </c>
      <c r="AD320" s="3">
        <f t="shared" si="89"/>
        <v>1.284294</v>
      </c>
      <c r="AE320" s="4">
        <f>0.5*0.001</f>
        <v>5.0000000000000001E-4</v>
      </c>
      <c r="AF320" s="3">
        <f t="shared" si="103"/>
        <v>1.64285E-3</v>
      </c>
      <c r="AG320" s="4">
        <v>1.7500000000000002E-2</v>
      </c>
      <c r="AH320" s="3">
        <v>5.2500000000000003E-3</v>
      </c>
      <c r="AI320" s="4"/>
      <c r="AJ320" s="4">
        <v>0.3075</v>
      </c>
      <c r="AK320" s="3" t="s">
        <v>658</v>
      </c>
      <c r="AL320" s="4">
        <v>0.57750000000000001</v>
      </c>
      <c r="AM320" s="4" t="s">
        <v>215</v>
      </c>
      <c r="AN320" s="4" t="s">
        <v>155</v>
      </c>
      <c r="AO320" s="4">
        <v>2.35E-2</v>
      </c>
      <c r="AP320" s="4">
        <v>262.8</v>
      </c>
      <c r="AQ320" s="4">
        <v>78.125</v>
      </c>
      <c r="AR320" s="4">
        <v>0.39</v>
      </c>
      <c r="AS320" s="3">
        <v>4.9000000000000004</v>
      </c>
      <c r="AT320" s="4">
        <v>8.625</v>
      </c>
      <c r="AU320" s="4">
        <v>1.65</v>
      </c>
      <c r="AV320" s="4"/>
      <c r="AW320" s="3">
        <v>4.25</v>
      </c>
      <c r="AX320" s="4">
        <v>4.71</v>
      </c>
      <c r="AY320" s="4">
        <v>9.15</v>
      </c>
      <c r="AZ320" s="4">
        <v>2.7425000000000001E-2</v>
      </c>
      <c r="BA320" s="3">
        <v>0.10602499999999999</v>
      </c>
      <c r="BB320" s="4">
        <v>0.125225</v>
      </c>
      <c r="BC320" s="4">
        <v>0.37175000000000002</v>
      </c>
      <c r="BD320" s="4">
        <v>0.53400000000000003</v>
      </c>
      <c r="BE320" s="4"/>
      <c r="BF320" s="4"/>
      <c r="BG320" s="4"/>
      <c r="BH320" s="4"/>
      <c r="BI320" s="4"/>
      <c r="BJ320" s="4">
        <v>4.3682499999999997</v>
      </c>
      <c r="BK320" s="4"/>
      <c r="BL320" s="3">
        <f>0.5*0.01</f>
        <v>5.0000000000000001E-3</v>
      </c>
      <c r="BM320" s="4" t="s">
        <v>155</v>
      </c>
      <c r="BN320" s="4">
        <v>0.217</v>
      </c>
      <c r="BO320" s="4">
        <v>0.27250000000000002</v>
      </c>
      <c r="BP320" s="4">
        <v>0.4</v>
      </c>
      <c r="BQ320" s="4">
        <v>0.76224999999999998</v>
      </c>
      <c r="BR320" s="4">
        <v>9.5375000000000001E-2</v>
      </c>
      <c r="BS320" s="4">
        <v>0.13125000000000001</v>
      </c>
      <c r="BT320" s="3">
        <v>5.3850000000000002E-2</v>
      </c>
      <c r="BU320" s="4">
        <v>0.1176</v>
      </c>
      <c r="BV320" s="4" t="s">
        <v>346</v>
      </c>
      <c r="BW320" s="4"/>
      <c r="BX320" s="4">
        <v>0.45174999999999998</v>
      </c>
      <c r="BY320" s="4"/>
      <c r="BZ320" s="4">
        <v>6.8825000000000003</v>
      </c>
      <c r="CA320" s="4">
        <v>13.154999999999999</v>
      </c>
      <c r="CB320" s="3">
        <f>0.5*0.01</f>
        <v>5.0000000000000001E-3</v>
      </c>
      <c r="CC320" s="4" t="s">
        <v>155</v>
      </c>
      <c r="CD320" s="4">
        <v>170</v>
      </c>
      <c r="CE320" s="4">
        <v>97.25</v>
      </c>
      <c r="CF320" s="4">
        <v>5.5</v>
      </c>
      <c r="CG320" s="4">
        <v>2.25</v>
      </c>
      <c r="CH320" s="4"/>
      <c r="CI320" s="4">
        <v>0</v>
      </c>
      <c r="CJ320" s="4"/>
      <c r="CK320" s="4">
        <v>32.75</v>
      </c>
      <c r="CL320" s="4">
        <v>0</v>
      </c>
      <c r="CM320" s="4" t="s">
        <v>659</v>
      </c>
      <c r="CN320" s="4" t="s">
        <v>660</v>
      </c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 t="s">
        <v>661</v>
      </c>
      <c r="DA320" s="4" t="s">
        <v>662</v>
      </c>
      <c r="DB320" s="4">
        <v>1.35E-4</v>
      </c>
      <c r="DC320" s="4">
        <v>8.2000000000000001E-5</v>
      </c>
      <c r="DD320" s="4" t="s">
        <v>663</v>
      </c>
      <c r="DE320" s="4">
        <v>8.1573000000000007E-2</v>
      </c>
      <c r="DF320" s="4" t="s">
        <v>664</v>
      </c>
      <c r="DG320" s="4" t="s">
        <v>665</v>
      </c>
      <c r="DH320" s="4"/>
      <c r="DI320" s="4" t="s">
        <v>666</v>
      </c>
      <c r="DJ320" s="4"/>
      <c r="DK320" s="4" t="s">
        <v>667</v>
      </c>
      <c r="DL320" s="3" t="s">
        <v>668</v>
      </c>
      <c r="DM320" s="4"/>
      <c r="DN320" s="4"/>
      <c r="DO320" s="4"/>
      <c r="DP320" s="4"/>
      <c r="DQ320" s="3" t="s">
        <v>155</v>
      </c>
      <c r="DR320" s="4"/>
      <c r="DS320" s="4" t="s">
        <v>669</v>
      </c>
      <c r="DT320" s="4"/>
      <c r="DU320" s="3" t="s">
        <v>670</v>
      </c>
      <c r="DV320" s="3" t="s">
        <v>173</v>
      </c>
      <c r="DW320" s="4">
        <v>5.7000000000000003E-5</v>
      </c>
      <c r="DX320" s="4"/>
      <c r="DY320" s="4"/>
      <c r="DZ320" s="3" t="s">
        <v>671</v>
      </c>
      <c r="EA320" s="3" t="s">
        <v>407</v>
      </c>
      <c r="EB320" s="3" t="s">
        <v>672</v>
      </c>
      <c r="EC320" s="4"/>
      <c r="ED320" s="4"/>
      <c r="EE320" s="3" t="s">
        <v>350</v>
      </c>
      <c r="EF320" s="4"/>
      <c r="EG320" s="4"/>
      <c r="EH320" s="4"/>
      <c r="EI320" s="3" t="s">
        <v>673</v>
      </c>
      <c r="EJ320" s="1"/>
      <c r="EK320" s="3" t="s">
        <v>674</v>
      </c>
      <c r="EL320" s="3">
        <v>1.2780000000000001E-3</v>
      </c>
      <c r="EM320" s="4"/>
      <c r="EN320" s="4"/>
      <c r="EO320" s="4"/>
      <c r="EP320" s="4"/>
      <c r="EQ320" s="4"/>
      <c r="ER320" s="4" t="s">
        <v>675</v>
      </c>
      <c r="ES320" s="4" t="s">
        <v>677</v>
      </c>
      <c r="ET320" s="3">
        <f t="shared" si="90"/>
        <v>0</v>
      </c>
      <c r="EU320" s="4" t="s">
        <v>676</v>
      </c>
      <c r="EV320" s="4"/>
      <c r="EW320" s="4"/>
      <c r="EX320" s="4">
        <v>0</v>
      </c>
      <c r="EY320" s="4" t="s">
        <v>678</v>
      </c>
      <c r="EZ320" s="4"/>
      <c r="FA320" s="4"/>
      <c r="FB320" s="4"/>
      <c r="FC320" s="4"/>
      <c r="FD320" s="4"/>
      <c r="FE320" s="4"/>
      <c r="FF320" s="4"/>
      <c r="FG320" s="4"/>
      <c r="FH320" s="4"/>
      <c r="FI320" s="4" t="s">
        <v>181</v>
      </c>
      <c r="FJ320" s="4">
        <v>11.183332999999999</v>
      </c>
      <c r="FK320" s="4">
        <v>103.078333</v>
      </c>
    </row>
    <row r="321" spans="1:167" x14ac:dyDescent="0.25">
      <c r="A321" s="13" t="s">
        <v>680</v>
      </c>
      <c r="B321" s="13" t="s">
        <v>679</v>
      </c>
      <c r="C321" s="4" t="s">
        <v>198</v>
      </c>
      <c r="D321" s="4"/>
      <c r="E321" s="1" t="s">
        <v>829</v>
      </c>
      <c r="F321" s="1"/>
      <c r="G321" s="1"/>
      <c r="H321" s="1" t="s">
        <v>825</v>
      </c>
      <c r="I321" s="1" t="s">
        <v>826</v>
      </c>
      <c r="J321" s="9" t="s">
        <v>832</v>
      </c>
      <c r="K321" s="9" t="s">
        <v>835</v>
      </c>
      <c r="L321" s="10">
        <v>428828</v>
      </c>
      <c r="M321" s="10">
        <v>5028367</v>
      </c>
      <c r="N321" s="15" t="s">
        <v>831</v>
      </c>
      <c r="O321" s="15"/>
      <c r="P321" s="4">
        <v>220.75</v>
      </c>
      <c r="Q321" s="4">
        <v>0.97250000000000003</v>
      </c>
      <c r="R321" s="3">
        <v>451.75</v>
      </c>
      <c r="S321" s="4"/>
      <c r="T321" s="4">
        <v>0.66749999999999998</v>
      </c>
      <c r="U321" s="4">
        <v>7.55</v>
      </c>
      <c r="V321" s="4">
        <v>390.25</v>
      </c>
      <c r="W321" s="4"/>
      <c r="X321" s="4">
        <v>13.875</v>
      </c>
      <c r="Y321" s="4">
        <v>233.75</v>
      </c>
      <c r="Z321" s="4">
        <v>3.7350000000000001E-2</v>
      </c>
      <c r="AA321" s="3">
        <f t="shared" si="88"/>
        <v>4.8020895000000001E-2</v>
      </c>
      <c r="AB321" s="4">
        <v>2.0442499999999999</v>
      </c>
      <c r="AC321" s="4">
        <v>2.0077500000000001</v>
      </c>
      <c r="AD321" s="3">
        <f t="shared" si="89"/>
        <v>8.8915216500000014</v>
      </c>
      <c r="AE321" s="4">
        <f t="shared" ref="AE321:AE327" si="104">0.5*0.002</f>
        <v>1E-3</v>
      </c>
      <c r="AF321" s="3">
        <f t="shared" si="103"/>
        <v>3.2856999999999999E-3</v>
      </c>
      <c r="AG321" s="4">
        <v>0.29425000000000001</v>
      </c>
      <c r="AH321" s="3">
        <v>1.9224999999999999E-2</v>
      </c>
      <c r="AI321" s="4"/>
      <c r="AJ321" s="4">
        <v>2.3384999999999998</v>
      </c>
      <c r="AK321" s="3">
        <v>2.3900000000000001E-2</v>
      </c>
      <c r="AL321" s="4" t="s">
        <v>215</v>
      </c>
      <c r="AM321" s="4"/>
      <c r="AN321" s="4" t="s">
        <v>155</v>
      </c>
      <c r="AO321" s="4"/>
      <c r="AP321" s="4">
        <v>132.25</v>
      </c>
      <c r="AQ321" s="4">
        <v>57.75</v>
      </c>
      <c r="AR321" s="4">
        <v>11.305</v>
      </c>
      <c r="AS321" s="3">
        <v>12.4</v>
      </c>
      <c r="AT321" s="4">
        <v>24.5</v>
      </c>
      <c r="AU321" s="4">
        <v>2.0750000000000002</v>
      </c>
      <c r="AV321" s="4"/>
      <c r="AW321" s="3">
        <v>16</v>
      </c>
      <c r="AX321" s="4"/>
      <c r="AY321" s="4"/>
      <c r="AZ321" s="4"/>
      <c r="BA321" s="3">
        <f>0.5*1</f>
        <v>0.5</v>
      </c>
      <c r="BB321" s="4"/>
      <c r="BC321" s="4" t="s">
        <v>216</v>
      </c>
      <c r="BD321" s="4"/>
      <c r="BE321" s="4"/>
      <c r="BF321" s="4"/>
      <c r="BG321" s="4"/>
      <c r="BH321" s="4"/>
      <c r="BI321" s="4"/>
      <c r="BJ321" s="4" t="s">
        <v>219</v>
      </c>
      <c r="BK321" s="4"/>
      <c r="BL321" s="3">
        <f>0.5*0.02</f>
        <v>0.01</v>
      </c>
      <c r="BM321" s="4"/>
      <c r="BN321" s="4" t="s">
        <v>181</v>
      </c>
      <c r="BO321" s="4"/>
      <c r="BP321" s="4">
        <v>1.0445</v>
      </c>
      <c r="BQ321" s="4"/>
      <c r="BR321" s="4">
        <v>1.1074999999999999</v>
      </c>
      <c r="BS321" s="4"/>
      <c r="BT321" s="3">
        <f t="shared" ref="BT321:BT326" si="105">0.5*0.3</f>
        <v>0.15</v>
      </c>
      <c r="BU321" s="4"/>
      <c r="BV321" s="4"/>
      <c r="BW321" s="4"/>
      <c r="BX321" s="4"/>
      <c r="BY321" s="4"/>
      <c r="BZ321" s="4" t="s">
        <v>215</v>
      </c>
      <c r="CA321" s="4"/>
      <c r="CB321" s="3">
        <f>0.5*0.02</f>
        <v>0.01</v>
      </c>
      <c r="CC321" s="4"/>
      <c r="CD321" s="11">
        <v>2472.25</v>
      </c>
      <c r="CE321" s="4">
        <v>931.25</v>
      </c>
      <c r="CF321" s="4">
        <v>201.5</v>
      </c>
      <c r="CG321" s="4"/>
      <c r="CH321" s="4"/>
      <c r="CI321" s="11">
        <v>1300.75</v>
      </c>
      <c r="CJ321" s="4"/>
      <c r="CK321" s="11">
        <v>1957.75</v>
      </c>
      <c r="CL321" s="4">
        <v>0</v>
      </c>
      <c r="CM321" s="4" t="s">
        <v>181</v>
      </c>
      <c r="CN321" s="4" t="s">
        <v>181</v>
      </c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 t="s">
        <v>181</v>
      </c>
      <c r="DL321" s="4"/>
      <c r="DM321" s="4"/>
      <c r="DN321" s="4"/>
      <c r="DO321" s="4"/>
      <c r="DP321" s="4"/>
      <c r="DQ321" s="4"/>
      <c r="DR321" s="4"/>
      <c r="DS321" s="4" t="s">
        <v>155</v>
      </c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 t="s">
        <v>181</v>
      </c>
      <c r="ES321" s="4" t="s">
        <v>181</v>
      </c>
      <c r="ET321" s="3">
        <f t="shared" si="90"/>
        <v>0</v>
      </c>
      <c r="EU321" s="4" t="s">
        <v>181</v>
      </c>
      <c r="EV321" s="4"/>
      <c r="EW321" s="4"/>
      <c r="EX321" s="4"/>
      <c r="EY321" s="4" t="s">
        <v>181</v>
      </c>
      <c r="EZ321" s="4"/>
      <c r="FA321" s="4"/>
      <c r="FB321" s="4"/>
      <c r="FC321" s="4"/>
      <c r="FD321" s="4"/>
      <c r="FE321" s="4"/>
      <c r="FF321" s="4"/>
      <c r="FG321" s="4"/>
      <c r="FH321" s="4"/>
      <c r="FI321" s="4">
        <v>0.57125000000000004</v>
      </c>
      <c r="FJ321" s="4">
        <v>8.9625000000000004</v>
      </c>
      <c r="FK321" s="4">
        <v>86.844999999999999</v>
      </c>
    </row>
    <row r="322" spans="1:167" x14ac:dyDescent="0.25">
      <c r="A322" s="13" t="s">
        <v>682</v>
      </c>
      <c r="B322" s="13" t="s">
        <v>681</v>
      </c>
      <c r="C322" s="4" t="s">
        <v>198</v>
      </c>
      <c r="D322" s="4"/>
      <c r="E322" s="1" t="s">
        <v>836</v>
      </c>
      <c r="F322" s="1"/>
      <c r="G322" s="1"/>
      <c r="H322" s="1" t="s">
        <v>825</v>
      </c>
      <c r="I322" s="1" t="s">
        <v>826</v>
      </c>
      <c r="J322" s="9" t="s">
        <v>832</v>
      </c>
      <c r="K322" s="9" t="s">
        <v>833</v>
      </c>
      <c r="L322" s="10">
        <v>430296</v>
      </c>
      <c r="M322" s="10">
        <v>4965859</v>
      </c>
      <c r="N322" s="15" t="s">
        <v>831</v>
      </c>
      <c r="O322" s="15"/>
      <c r="P322" s="4">
        <v>254.125</v>
      </c>
      <c r="Q322" s="4">
        <v>2.75</v>
      </c>
      <c r="R322" s="3">
        <v>402.5</v>
      </c>
      <c r="S322" s="4">
        <v>0</v>
      </c>
      <c r="T322" s="4">
        <v>0.46750000000000003</v>
      </c>
      <c r="U322" s="4">
        <v>8.1999999999999993</v>
      </c>
      <c r="V322" s="4">
        <v>196.67500000000001</v>
      </c>
      <c r="W322" s="4"/>
      <c r="X322" s="4">
        <v>9.15</v>
      </c>
      <c r="Y322" s="4">
        <v>282.8</v>
      </c>
      <c r="Z322" s="4">
        <v>0.01</v>
      </c>
      <c r="AA322" s="3">
        <f t="shared" si="88"/>
        <v>1.2857E-2</v>
      </c>
      <c r="AB322" s="4">
        <v>0.77349999999999997</v>
      </c>
      <c r="AC322" s="4">
        <v>0.76400000000000001</v>
      </c>
      <c r="AD322" s="3">
        <f t="shared" si="89"/>
        <v>3.3834504000000001</v>
      </c>
      <c r="AE322" s="4">
        <f t="shared" si="104"/>
        <v>1E-3</v>
      </c>
      <c r="AF322" s="3">
        <f t="shared" si="103"/>
        <v>3.2856999999999999E-3</v>
      </c>
      <c r="AG322" s="4">
        <v>0.27324999999999999</v>
      </c>
      <c r="AH322" s="3">
        <f>0.5*0.003</f>
        <v>1.5E-3</v>
      </c>
      <c r="AI322" s="4"/>
      <c r="AJ322" s="4">
        <v>1.0467500000000001</v>
      </c>
      <c r="AK322" s="3">
        <v>7.4999999999999997E-3</v>
      </c>
      <c r="AL322" s="4" t="s">
        <v>181</v>
      </c>
      <c r="AM322" s="4"/>
      <c r="AN322" s="4"/>
      <c r="AO322" s="4"/>
      <c r="AP322" s="4">
        <v>310.05</v>
      </c>
      <c r="AQ322" s="4">
        <v>75.152500000000003</v>
      </c>
      <c r="AR322" s="4">
        <v>0.21249999999999999</v>
      </c>
      <c r="AS322" s="3" t="s">
        <v>215</v>
      </c>
      <c r="AT322" s="4">
        <v>23.105</v>
      </c>
      <c r="AU322" s="4">
        <v>1.0825</v>
      </c>
      <c r="AV322" s="4"/>
      <c r="AW322" s="3">
        <v>1.83525</v>
      </c>
      <c r="AX322" s="4"/>
      <c r="AY322" s="4"/>
      <c r="AZ322" s="4"/>
      <c r="BA322" s="3">
        <f>0.5*0.4</f>
        <v>0.2</v>
      </c>
      <c r="BB322" s="4"/>
      <c r="BC322" s="4">
        <v>1.45</v>
      </c>
      <c r="BD322" s="4"/>
      <c r="BE322" s="4"/>
      <c r="BF322" s="4"/>
      <c r="BG322" s="4"/>
      <c r="BH322" s="4"/>
      <c r="BI322" s="4"/>
      <c r="BJ322" s="4" t="s">
        <v>219</v>
      </c>
      <c r="BK322" s="4"/>
      <c r="BL322" s="3">
        <v>0.02</v>
      </c>
      <c r="BM322" s="4"/>
      <c r="BN322" s="4">
        <v>0.6</v>
      </c>
      <c r="BO322" s="4"/>
      <c r="BP322" s="4" t="s">
        <v>503</v>
      </c>
      <c r="BQ322" s="4"/>
      <c r="BR322" s="4" t="s">
        <v>504</v>
      </c>
      <c r="BS322" s="4"/>
      <c r="BT322" s="3">
        <f t="shared" si="105"/>
        <v>0.15</v>
      </c>
      <c r="BU322" s="4"/>
      <c r="BV322" s="4"/>
      <c r="BW322" s="4"/>
      <c r="BX322" s="4"/>
      <c r="BY322" s="4"/>
      <c r="BZ322" s="4" t="s">
        <v>169</v>
      </c>
      <c r="CA322" s="4"/>
      <c r="CB322" s="3">
        <f>0.5*0.015</f>
        <v>7.4999999999999997E-3</v>
      </c>
      <c r="CC322" s="4"/>
      <c r="CD322" s="4">
        <v>854.25</v>
      </c>
      <c r="CE322" s="4">
        <v>204.75</v>
      </c>
      <c r="CF322" s="4">
        <v>24.125</v>
      </c>
      <c r="CG322" s="4" t="s">
        <v>505</v>
      </c>
      <c r="CH322" s="4"/>
      <c r="CI322" s="4">
        <v>33</v>
      </c>
      <c r="CJ322" s="4"/>
      <c r="CK322" s="4">
        <v>285</v>
      </c>
      <c r="CL322" s="4">
        <v>0</v>
      </c>
      <c r="CM322" s="4" t="s">
        <v>159</v>
      </c>
      <c r="CN322" s="4" t="s">
        <v>507</v>
      </c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 t="s">
        <v>507</v>
      </c>
      <c r="DL322" s="4"/>
      <c r="DM322" s="4"/>
      <c r="DN322" s="4"/>
      <c r="DO322" s="4"/>
      <c r="DP322" s="4"/>
      <c r="DQ322" s="4"/>
      <c r="DR322" s="4"/>
      <c r="DS322" s="4" t="s">
        <v>315</v>
      </c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 t="s">
        <v>159</v>
      </c>
      <c r="ES322" s="4" t="s">
        <v>159</v>
      </c>
      <c r="ET322" s="3">
        <f t="shared" si="90"/>
        <v>0</v>
      </c>
      <c r="EU322" s="4" t="s">
        <v>159</v>
      </c>
      <c r="EV322" s="4"/>
      <c r="EW322" s="4"/>
      <c r="EX322" s="4"/>
      <c r="EY322" s="4" t="s">
        <v>507</v>
      </c>
      <c r="EZ322" s="4"/>
      <c r="FA322" s="4"/>
      <c r="FB322" s="4"/>
      <c r="FC322" s="4"/>
      <c r="FD322" s="4"/>
      <c r="FE322" s="4"/>
      <c r="FF322" s="4"/>
      <c r="FG322" s="4"/>
      <c r="FH322" s="4"/>
      <c r="FI322" s="4">
        <v>0.57250000000000001</v>
      </c>
      <c r="FJ322" s="4">
        <v>11.255000000000001</v>
      </c>
      <c r="FK322" s="4">
        <v>97.605000000000004</v>
      </c>
    </row>
    <row r="323" spans="1:167" x14ac:dyDescent="0.25">
      <c r="A323" s="13" t="s">
        <v>684</v>
      </c>
      <c r="B323" s="13" t="s">
        <v>683</v>
      </c>
      <c r="C323" s="4" t="s">
        <v>198</v>
      </c>
      <c r="D323" s="4"/>
      <c r="E323" s="1" t="s">
        <v>829</v>
      </c>
      <c r="F323" s="1"/>
      <c r="G323" s="1"/>
      <c r="H323" s="1" t="s">
        <v>825</v>
      </c>
      <c r="I323" s="1" t="s">
        <v>826</v>
      </c>
      <c r="J323" s="9" t="s">
        <v>832</v>
      </c>
      <c r="K323" s="9" t="s">
        <v>835</v>
      </c>
      <c r="L323" s="10">
        <v>417979</v>
      </c>
      <c r="M323" s="10">
        <v>4981161</v>
      </c>
      <c r="N323" s="15" t="s">
        <v>831</v>
      </c>
      <c r="O323" s="15" t="s">
        <v>831</v>
      </c>
      <c r="P323" s="4">
        <v>246.66666699999999</v>
      </c>
      <c r="Q323" s="4">
        <v>2.1850000000000001</v>
      </c>
      <c r="R323" s="3">
        <v>442.5</v>
      </c>
      <c r="S323" s="4"/>
      <c r="T323" s="4">
        <v>1.45</v>
      </c>
      <c r="U323" s="4">
        <v>7.9166670000000003</v>
      </c>
      <c r="V323" s="4">
        <v>383.16666700000002</v>
      </c>
      <c r="W323" s="4"/>
      <c r="X323" s="4">
        <v>8.4</v>
      </c>
      <c r="Y323" s="4">
        <v>252.33333300000001</v>
      </c>
      <c r="Z323" s="4">
        <v>1.12E-2</v>
      </c>
      <c r="AA323" s="3">
        <f t="shared" si="88"/>
        <v>1.4399840000000001E-2</v>
      </c>
      <c r="AB323" s="4">
        <v>1.083</v>
      </c>
      <c r="AC323" s="4">
        <v>1.0725</v>
      </c>
      <c r="AD323" s="3">
        <f t="shared" si="89"/>
        <v>4.7496735000000001</v>
      </c>
      <c r="AE323" s="4">
        <f t="shared" si="104"/>
        <v>1E-3</v>
      </c>
      <c r="AF323" s="3">
        <f t="shared" si="103"/>
        <v>3.2856999999999999E-3</v>
      </c>
      <c r="AG323" s="4">
        <v>0.42875000000000002</v>
      </c>
      <c r="AH323" s="3">
        <v>9.4000000000000004E-3</v>
      </c>
      <c r="AI323" s="4"/>
      <c r="AJ323" s="4">
        <v>1.5117499999999999</v>
      </c>
      <c r="AK323" s="3">
        <v>3.6124999999999997E-2</v>
      </c>
      <c r="AL323" s="4" t="s">
        <v>215</v>
      </c>
      <c r="AM323" s="4" t="s">
        <v>157</v>
      </c>
      <c r="AN323" s="4" t="s">
        <v>155</v>
      </c>
      <c r="AO323" s="4" t="s">
        <v>159</v>
      </c>
      <c r="AP323" s="4">
        <v>147.75</v>
      </c>
      <c r="AQ323" s="4">
        <v>76.75</v>
      </c>
      <c r="AR323" s="4">
        <v>2.31</v>
      </c>
      <c r="AS323" s="3">
        <v>2.7749999999999999</v>
      </c>
      <c r="AT323" s="4">
        <v>13</v>
      </c>
      <c r="AU323" s="4">
        <v>1.5024999999999999</v>
      </c>
      <c r="AV323" s="4"/>
      <c r="AW323" s="3">
        <v>3.1749999999999998</v>
      </c>
      <c r="AX323" s="4" t="s">
        <v>215</v>
      </c>
      <c r="AY323" s="4" t="s">
        <v>215</v>
      </c>
      <c r="AZ323" s="4" t="s">
        <v>181</v>
      </c>
      <c r="BA323" s="3">
        <f>0.5*1</f>
        <v>0.5</v>
      </c>
      <c r="BB323" s="4" t="s">
        <v>157</v>
      </c>
      <c r="BC323" s="4" t="s">
        <v>216</v>
      </c>
      <c r="BD323" s="4" t="s">
        <v>216</v>
      </c>
      <c r="BE323" s="4"/>
      <c r="BF323" s="4"/>
      <c r="BG323" s="4"/>
      <c r="BH323" s="4"/>
      <c r="BI323" s="4">
        <v>5.3724999999999996</v>
      </c>
      <c r="BJ323" s="4" t="s">
        <v>219</v>
      </c>
      <c r="BK323" s="4"/>
      <c r="BL323" s="3">
        <f>0.5*0.02</f>
        <v>0.01</v>
      </c>
      <c r="BM323" s="4" t="s">
        <v>170</v>
      </c>
      <c r="BN323" s="4" t="s">
        <v>181</v>
      </c>
      <c r="BO323" s="4" t="s">
        <v>181</v>
      </c>
      <c r="BP323" s="4" t="s">
        <v>181</v>
      </c>
      <c r="BQ323" s="4" t="s">
        <v>181</v>
      </c>
      <c r="BR323" s="4" t="s">
        <v>181</v>
      </c>
      <c r="BS323" s="4" t="s">
        <v>181</v>
      </c>
      <c r="BT323" s="3">
        <f t="shared" si="105"/>
        <v>0.15</v>
      </c>
      <c r="BU323" s="4" t="s">
        <v>216</v>
      </c>
      <c r="BV323" s="4"/>
      <c r="BW323" s="4" t="s">
        <v>181</v>
      </c>
      <c r="BX323" s="4" t="s">
        <v>215</v>
      </c>
      <c r="BY323" s="4"/>
      <c r="BZ323" s="4" t="s">
        <v>215</v>
      </c>
      <c r="CA323" s="4" t="s">
        <v>215</v>
      </c>
      <c r="CB323" s="3">
        <f>0.5*0.02</f>
        <v>0.01</v>
      </c>
      <c r="CC323" s="4" t="s">
        <v>170</v>
      </c>
      <c r="CD323" s="11">
        <v>1778.333333</v>
      </c>
      <c r="CE323" s="4">
        <v>151.16666699999999</v>
      </c>
      <c r="CF323" s="4">
        <v>25.333333</v>
      </c>
      <c r="CG323" s="4">
        <v>13.75</v>
      </c>
      <c r="CH323" s="4">
        <v>21.166667</v>
      </c>
      <c r="CI323" s="4">
        <v>34.666666999999997</v>
      </c>
      <c r="CJ323" s="4"/>
      <c r="CK323" s="11">
        <v>1204.5</v>
      </c>
      <c r="CL323" s="4">
        <v>0</v>
      </c>
      <c r="CM323" s="4" t="s">
        <v>181</v>
      </c>
      <c r="CN323" s="4" t="s">
        <v>181</v>
      </c>
      <c r="CO323" s="4"/>
      <c r="CP323" s="4"/>
      <c r="CQ323" s="4"/>
      <c r="CR323" s="4"/>
      <c r="CS323" s="4"/>
      <c r="CT323" s="4"/>
      <c r="CU323" s="4" t="s">
        <v>170</v>
      </c>
      <c r="CV323" s="4"/>
      <c r="CW323" s="4"/>
      <c r="CX323" s="4"/>
      <c r="CY323" s="4"/>
      <c r="CZ323" s="4" t="s">
        <v>219</v>
      </c>
      <c r="DA323" s="4"/>
      <c r="DB323" s="4" t="s">
        <v>407</v>
      </c>
      <c r="DC323" s="4" t="s">
        <v>407</v>
      </c>
      <c r="DD323" s="4" t="s">
        <v>407</v>
      </c>
      <c r="DE323" s="4" t="s">
        <v>170</v>
      </c>
      <c r="DF323" s="4" t="s">
        <v>181</v>
      </c>
      <c r="DG323" s="4" t="s">
        <v>181</v>
      </c>
      <c r="DH323" s="4"/>
      <c r="DI323" s="4" t="s">
        <v>181</v>
      </c>
      <c r="DJ323" s="4"/>
      <c r="DK323" s="4" t="s">
        <v>181</v>
      </c>
      <c r="DL323" s="4"/>
      <c r="DM323" s="4"/>
      <c r="DN323" s="4"/>
      <c r="DO323" s="4" t="s">
        <v>175</v>
      </c>
      <c r="DP323" s="4"/>
      <c r="DQ323" s="4"/>
      <c r="DR323" s="4"/>
      <c r="DS323" s="4" t="s">
        <v>155</v>
      </c>
      <c r="DT323" s="4"/>
      <c r="DU323" s="4"/>
      <c r="DV323" s="4"/>
      <c r="DW323" s="4" t="s">
        <v>407</v>
      </c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 t="s">
        <v>181</v>
      </c>
      <c r="ES323" s="4" t="s">
        <v>181</v>
      </c>
      <c r="ET323" s="3">
        <f t="shared" si="90"/>
        <v>0</v>
      </c>
      <c r="EU323" s="4" t="s">
        <v>181</v>
      </c>
      <c r="EV323" s="4"/>
      <c r="EW323" s="4"/>
      <c r="EX323" s="4"/>
      <c r="EY323" s="4" t="s">
        <v>181</v>
      </c>
      <c r="EZ323" s="4"/>
      <c r="FA323" s="4" t="s">
        <v>157</v>
      </c>
      <c r="FB323" s="4"/>
      <c r="FC323" s="4"/>
      <c r="FD323" s="4"/>
      <c r="FE323" s="4"/>
      <c r="FF323" s="4"/>
      <c r="FG323" s="4"/>
      <c r="FH323" s="4"/>
      <c r="FI323" s="4">
        <v>0.58483300000000005</v>
      </c>
      <c r="FJ323" s="4">
        <v>11.821667</v>
      </c>
      <c r="FK323" s="4">
        <v>100.77166699999999</v>
      </c>
    </row>
    <row r="324" spans="1:167" x14ac:dyDescent="0.25">
      <c r="A324" s="13" t="s">
        <v>686</v>
      </c>
      <c r="B324" s="13" t="s">
        <v>685</v>
      </c>
      <c r="C324" s="4" t="s">
        <v>198</v>
      </c>
      <c r="D324" s="4"/>
      <c r="E324" s="1" t="s">
        <v>836</v>
      </c>
      <c r="F324" s="1"/>
      <c r="G324" s="1"/>
      <c r="H324" s="1" t="s">
        <v>825</v>
      </c>
      <c r="I324" s="1" t="s">
        <v>826</v>
      </c>
      <c r="J324" s="9" t="s">
        <v>834</v>
      </c>
      <c r="K324" s="9" t="s">
        <v>835</v>
      </c>
      <c r="L324" s="10">
        <v>399575</v>
      </c>
      <c r="M324" s="10">
        <v>5006983</v>
      </c>
      <c r="N324" s="15" t="s">
        <v>831</v>
      </c>
      <c r="O324" s="15" t="s">
        <v>831</v>
      </c>
      <c r="P324" s="4">
        <v>220.66666699999999</v>
      </c>
      <c r="Q324" s="4">
        <v>1.7783329999999999</v>
      </c>
      <c r="R324" s="3">
        <v>397.66666700000002</v>
      </c>
      <c r="S324" s="4"/>
      <c r="T324" s="4">
        <v>0.88333300000000003</v>
      </c>
      <c r="U324" s="4">
        <v>7.766667</v>
      </c>
      <c r="V324" s="4">
        <v>357.33333299999998</v>
      </c>
      <c r="W324" s="4"/>
      <c r="X324" s="4">
        <v>9.5666670000000007</v>
      </c>
      <c r="Y324" s="4">
        <v>227.5</v>
      </c>
      <c r="Z324" s="4">
        <v>1.3217E-2</v>
      </c>
      <c r="AA324" s="3">
        <f t="shared" ref="AA324:AA387" si="106">Z324*1.2857</f>
        <v>1.6993096900000001E-2</v>
      </c>
      <c r="AB324" s="4">
        <v>0.95950000000000002</v>
      </c>
      <c r="AC324" s="4">
        <v>0.94699999999999995</v>
      </c>
      <c r="AD324" s="3">
        <f t="shared" ref="AD324:AD387" si="107">AC324*4.4286</f>
        <v>4.1938842000000003</v>
      </c>
      <c r="AE324" s="4">
        <f t="shared" si="104"/>
        <v>1E-3</v>
      </c>
      <c r="AF324" s="3">
        <f t="shared" si="103"/>
        <v>3.2856999999999999E-3</v>
      </c>
      <c r="AG324" s="4">
        <v>0.53049999999999997</v>
      </c>
      <c r="AH324" s="3">
        <f>0.5*0.007</f>
        <v>3.5000000000000001E-3</v>
      </c>
      <c r="AI324" s="4"/>
      <c r="AJ324" s="4">
        <v>1.49</v>
      </c>
      <c r="AK324" s="3">
        <v>1.9567000000000001E-2</v>
      </c>
      <c r="AL324" s="4" t="s">
        <v>215</v>
      </c>
      <c r="AM324" s="4" t="s">
        <v>157</v>
      </c>
      <c r="AN324" s="4" t="s">
        <v>155</v>
      </c>
      <c r="AO324" s="4" t="s">
        <v>159</v>
      </c>
      <c r="AP324" s="4">
        <v>126.5</v>
      </c>
      <c r="AQ324" s="4">
        <v>72.5</v>
      </c>
      <c r="AR324" s="4">
        <v>3.7324999999999999</v>
      </c>
      <c r="AS324" s="3">
        <v>5.75</v>
      </c>
      <c r="AT324" s="4">
        <v>7.95</v>
      </c>
      <c r="AU324" s="4">
        <v>1.9</v>
      </c>
      <c r="AV324" s="4"/>
      <c r="AW324" s="3">
        <v>2.65</v>
      </c>
      <c r="AX324" s="4" t="s">
        <v>215</v>
      </c>
      <c r="AY324" s="4">
        <v>8.2750000000000004</v>
      </c>
      <c r="AZ324" s="4" t="s">
        <v>181</v>
      </c>
      <c r="BA324" s="3">
        <f>0.5*1</f>
        <v>0.5</v>
      </c>
      <c r="BB324" s="4" t="s">
        <v>157</v>
      </c>
      <c r="BC324" s="4" t="s">
        <v>216</v>
      </c>
      <c r="BD324" s="4" t="s">
        <v>216</v>
      </c>
      <c r="BE324" s="4"/>
      <c r="BF324" s="4"/>
      <c r="BG324" s="4"/>
      <c r="BH324" s="4"/>
      <c r="BI324" s="4">
        <v>4.8899999999999997</v>
      </c>
      <c r="BJ324" s="4" t="s">
        <v>219</v>
      </c>
      <c r="BK324" s="4"/>
      <c r="BL324" s="3">
        <f>0.5*0.02</f>
        <v>0.01</v>
      </c>
      <c r="BM324" s="4" t="s">
        <v>170</v>
      </c>
      <c r="BN324" s="4" t="s">
        <v>181</v>
      </c>
      <c r="BO324" s="4" t="s">
        <v>181</v>
      </c>
      <c r="BP324" s="4" t="s">
        <v>181</v>
      </c>
      <c r="BQ324" s="4" t="s">
        <v>181</v>
      </c>
      <c r="BR324" s="4" t="s">
        <v>181</v>
      </c>
      <c r="BS324" s="4" t="s">
        <v>181</v>
      </c>
      <c r="BT324" s="3">
        <f t="shared" si="105"/>
        <v>0.15</v>
      </c>
      <c r="BU324" s="4" t="s">
        <v>216</v>
      </c>
      <c r="BV324" s="4"/>
      <c r="BW324" s="4" t="s">
        <v>181</v>
      </c>
      <c r="BX324" s="4" t="s">
        <v>215</v>
      </c>
      <c r="BY324" s="4"/>
      <c r="BZ324" s="4" t="s">
        <v>215</v>
      </c>
      <c r="CA324" s="4">
        <v>5.75</v>
      </c>
      <c r="CB324" s="3">
        <f>0.5*0.02</f>
        <v>0.01</v>
      </c>
      <c r="CC324" s="4" t="s">
        <v>170</v>
      </c>
      <c r="CD324" s="4">
        <v>961.66666699999996</v>
      </c>
      <c r="CE324" s="4">
        <v>166.83333300000001</v>
      </c>
      <c r="CF324" s="4">
        <v>8.1666670000000003</v>
      </c>
      <c r="CG324" s="4">
        <v>20</v>
      </c>
      <c r="CH324" s="4">
        <v>9.6666670000000003</v>
      </c>
      <c r="CI324" s="4">
        <v>16.333333</v>
      </c>
      <c r="CJ324" s="4"/>
      <c r="CK324" s="4">
        <v>881.66666699999996</v>
      </c>
      <c r="CL324" s="4">
        <v>0</v>
      </c>
      <c r="CM324" s="4" t="s">
        <v>181</v>
      </c>
      <c r="CN324" s="4" t="s">
        <v>181</v>
      </c>
      <c r="CO324" s="4"/>
      <c r="CP324" s="4"/>
      <c r="CQ324" s="4"/>
      <c r="CR324" s="4"/>
      <c r="CS324" s="4"/>
      <c r="CT324" s="4"/>
      <c r="CU324" s="4" t="s">
        <v>170</v>
      </c>
      <c r="CV324" s="4"/>
      <c r="CW324" s="4"/>
      <c r="CX324" s="4"/>
      <c r="CY324" s="4"/>
      <c r="CZ324" s="4" t="s">
        <v>219</v>
      </c>
      <c r="DA324" s="4">
        <v>1.2999999999999999E-4</v>
      </c>
      <c r="DB324" s="4" t="s">
        <v>407</v>
      </c>
      <c r="DC324" s="4" t="s">
        <v>407</v>
      </c>
      <c r="DD324" s="4" t="s">
        <v>407</v>
      </c>
      <c r="DE324" s="4" t="s">
        <v>170</v>
      </c>
      <c r="DF324" s="4" t="s">
        <v>181</v>
      </c>
      <c r="DG324" s="4" t="s">
        <v>181</v>
      </c>
      <c r="DH324" s="4"/>
      <c r="DI324" s="4" t="s">
        <v>181</v>
      </c>
      <c r="DJ324" s="4"/>
      <c r="DK324" s="4" t="s">
        <v>181</v>
      </c>
      <c r="DL324" s="4"/>
      <c r="DM324" s="4"/>
      <c r="DN324" s="4"/>
      <c r="DO324" s="4" t="s">
        <v>175</v>
      </c>
      <c r="DP324" s="4"/>
      <c r="DQ324" s="4"/>
      <c r="DR324" s="4"/>
      <c r="DS324" s="4" t="s">
        <v>155</v>
      </c>
      <c r="DT324" s="4"/>
      <c r="DU324" s="4"/>
      <c r="DV324" s="4"/>
      <c r="DW324" s="4" t="s">
        <v>407</v>
      </c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 t="s">
        <v>181</v>
      </c>
      <c r="ES324" s="4" t="s">
        <v>181</v>
      </c>
      <c r="ET324" s="3">
        <f t="shared" ref="ET324:ET387" si="108">SUM(ER324:ES324)</f>
        <v>0</v>
      </c>
      <c r="EU324" s="4" t="s">
        <v>181</v>
      </c>
      <c r="EV324" s="4"/>
      <c r="EW324" s="4"/>
      <c r="EX324" s="4"/>
      <c r="EY324" s="4" t="s">
        <v>181</v>
      </c>
      <c r="EZ324" s="4"/>
      <c r="FA324" s="4" t="s">
        <v>157</v>
      </c>
      <c r="FB324" s="4"/>
      <c r="FC324" s="4"/>
      <c r="FD324" s="4"/>
      <c r="FE324" s="4"/>
      <c r="FF324" s="4"/>
      <c r="FG324" s="4"/>
      <c r="FH324" s="4"/>
      <c r="FI324" s="4">
        <v>0.83066700000000004</v>
      </c>
      <c r="FJ324" s="4">
        <v>11.861667000000001</v>
      </c>
      <c r="FK324" s="4">
        <v>104.596667</v>
      </c>
    </row>
    <row r="325" spans="1:167" x14ac:dyDescent="0.25">
      <c r="A325" s="13" t="s">
        <v>688</v>
      </c>
      <c r="B325" s="13" t="s">
        <v>687</v>
      </c>
      <c r="C325" s="4" t="s">
        <v>198</v>
      </c>
      <c r="D325" s="4"/>
      <c r="E325" s="1" t="s">
        <v>836</v>
      </c>
      <c r="F325" s="1"/>
      <c r="G325" s="1"/>
      <c r="H325" s="1" t="s">
        <v>825</v>
      </c>
      <c r="I325" s="1" t="s">
        <v>826</v>
      </c>
      <c r="J325" s="9" t="s">
        <v>834</v>
      </c>
      <c r="K325" s="9" t="s">
        <v>835</v>
      </c>
      <c r="L325" s="10">
        <v>408926</v>
      </c>
      <c r="M325" s="10">
        <v>4993366</v>
      </c>
      <c r="N325" s="15" t="s">
        <v>831</v>
      </c>
      <c r="O325" s="15"/>
      <c r="P325" s="4">
        <v>259.75</v>
      </c>
      <c r="Q325" s="4">
        <v>0.43025000000000002</v>
      </c>
      <c r="R325" s="3">
        <v>469.75</v>
      </c>
      <c r="S325" s="4"/>
      <c r="T325" s="4">
        <v>0.25</v>
      </c>
      <c r="U325" s="4">
        <v>7.45</v>
      </c>
      <c r="V325" s="4">
        <v>385.5</v>
      </c>
      <c r="W325" s="4"/>
      <c r="X325" s="4">
        <v>8.6999999999999993</v>
      </c>
      <c r="Y325" s="4">
        <v>264.5</v>
      </c>
      <c r="Z325" s="4">
        <v>2.52E-2</v>
      </c>
      <c r="AA325" s="3">
        <f t="shared" si="106"/>
        <v>3.239964E-2</v>
      </c>
      <c r="AB325" s="4">
        <v>0.84450000000000003</v>
      </c>
      <c r="AC325" s="4">
        <v>0.82</v>
      </c>
      <c r="AD325" s="3">
        <f t="shared" si="107"/>
        <v>3.6314519999999999</v>
      </c>
      <c r="AE325" s="4">
        <f t="shared" si="104"/>
        <v>1E-3</v>
      </c>
      <c r="AF325" s="3">
        <f t="shared" si="103"/>
        <v>3.2856999999999999E-3</v>
      </c>
      <c r="AG325" s="4">
        <v>0.19350000000000001</v>
      </c>
      <c r="AH325" s="3">
        <f>0.5*0.007</f>
        <v>3.5000000000000001E-3</v>
      </c>
      <c r="AI325" s="4"/>
      <c r="AJ325" s="4">
        <v>1.038</v>
      </c>
      <c r="AK325" s="3">
        <v>1.0500000000000001E-2</v>
      </c>
      <c r="AL325" s="4" t="s">
        <v>215</v>
      </c>
      <c r="AM325" s="4"/>
      <c r="AN325" s="4" t="s">
        <v>155</v>
      </c>
      <c r="AO325" s="4"/>
      <c r="AP325" s="4">
        <v>157.5</v>
      </c>
      <c r="AQ325" s="4">
        <v>86.25</v>
      </c>
      <c r="AR325" s="4">
        <v>4.0250000000000004</v>
      </c>
      <c r="AS325" s="3">
        <v>4.3250000000000002</v>
      </c>
      <c r="AT325" s="4">
        <v>11.25</v>
      </c>
      <c r="AU325" s="4">
        <v>1.42</v>
      </c>
      <c r="AV325" s="4"/>
      <c r="AW325" s="3">
        <v>3.875</v>
      </c>
      <c r="AX325" s="4"/>
      <c r="AY325" s="4"/>
      <c r="AZ325" s="4"/>
      <c r="BA325" s="3">
        <f>0.5*1</f>
        <v>0.5</v>
      </c>
      <c r="BB325" s="4"/>
      <c r="BC325" s="4" t="s">
        <v>216</v>
      </c>
      <c r="BD325" s="4"/>
      <c r="BE325" s="4"/>
      <c r="BF325" s="4"/>
      <c r="BG325" s="4"/>
      <c r="BH325" s="4"/>
      <c r="BI325" s="4"/>
      <c r="BJ325" s="4">
        <v>2.4474999999999998</v>
      </c>
      <c r="BK325" s="4"/>
      <c r="BL325" s="3">
        <f>0.5*0.02</f>
        <v>0.01</v>
      </c>
      <c r="BM325" s="4"/>
      <c r="BN325" s="4" t="s">
        <v>181</v>
      </c>
      <c r="BO325" s="4"/>
      <c r="BP325" s="4" t="s">
        <v>181</v>
      </c>
      <c r="BQ325" s="4"/>
      <c r="BR325" s="4">
        <v>1</v>
      </c>
      <c r="BS325" s="4"/>
      <c r="BT325" s="3">
        <f t="shared" si="105"/>
        <v>0.15</v>
      </c>
      <c r="BU325" s="4"/>
      <c r="BV325" s="4"/>
      <c r="BW325" s="4"/>
      <c r="BX325" s="4"/>
      <c r="BY325" s="4"/>
      <c r="BZ325" s="4" t="s">
        <v>215</v>
      </c>
      <c r="CA325" s="4"/>
      <c r="CB325" s="3">
        <f>0.5*0.02</f>
        <v>0.01</v>
      </c>
      <c r="CC325" s="4"/>
      <c r="CD325" s="4">
        <v>156.75</v>
      </c>
      <c r="CE325" s="4">
        <v>18.5</v>
      </c>
      <c r="CF325" s="4">
        <v>5.75</v>
      </c>
      <c r="CG325" s="4"/>
      <c r="CH325" s="4"/>
      <c r="CI325" s="4">
        <v>6.5</v>
      </c>
      <c r="CJ325" s="4"/>
      <c r="CK325" s="4">
        <v>68.5</v>
      </c>
      <c r="CL325" s="4">
        <v>0</v>
      </c>
      <c r="CM325" s="4" t="s">
        <v>181</v>
      </c>
      <c r="CN325" s="4" t="s">
        <v>181</v>
      </c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 t="s">
        <v>181</v>
      </c>
      <c r="DL325" s="4"/>
      <c r="DM325" s="4"/>
      <c r="DN325" s="4"/>
      <c r="DO325" s="4"/>
      <c r="DP325" s="4"/>
      <c r="DQ325" s="4"/>
      <c r="DR325" s="4"/>
      <c r="DS325" s="4" t="s">
        <v>155</v>
      </c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 t="s">
        <v>181</v>
      </c>
      <c r="ES325" s="4" t="s">
        <v>181</v>
      </c>
      <c r="ET325" s="3">
        <f t="shared" si="108"/>
        <v>0</v>
      </c>
      <c r="EU325" s="4" t="s">
        <v>181</v>
      </c>
      <c r="EV325" s="4"/>
      <c r="EW325" s="4"/>
      <c r="EX325" s="4"/>
      <c r="EY325" s="4" t="s">
        <v>181</v>
      </c>
      <c r="EZ325" s="4"/>
      <c r="FA325" s="4"/>
      <c r="FB325" s="4"/>
      <c r="FC325" s="4"/>
      <c r="FD325" s="4"/>
      <c r="FE325" s="4"/>
      <c r="FF325" s="4"/>
      <c r="FG325" s="4"/>
      <c r="FH325" s="4"/>
      <c r="FI325" s="4">
        <v>0.27675</v>
      </c>
      <c r="FJ325" s="4">
        <v>10.96</v>
      </c>
      <c r="FK325" s="4">
        <v>94.14</v>
      </c>
    </row>
    <row r="326" spans="1:167" x14ac:dyDescent="0.25">
      <c r="A326" s="13" t="s">
        <v>690</v>
      </c>
      <c r="B326" s="13" t="s">
        <v>689</v>
      </c>
      <c r="C326" s="4" t="s">
        <v>198</v>
      </c>
      <c r="D326" s="4"/>
      <c r="E326" s="1" t="s">
        <v>829</v>
      </c>
      <c r="F326" s="1"/>
      <c r="G326" s="1"/>
      <c r="H326" s="1" t="s">
        <v>825</v>
      </c>
      <c r="I326" s="1" t="s">
        <v>826</v>
      </c>
      <c r="J326" s="9" t="s">
        <v>837</v>
      </c>
      <c r="K326" s="9" t="s">
        <v>835</v>
      </c>
      <c r="L326" s="10">
        <v>405165</v>
      </c>
      <c r="M326" s="10">
        <v>5015635</v>
      </c>
      <c r="N326" s="15" t="s">
        <v>831</v>
      </c>
      <c r="O326" s="15" t="s">
        <v>831</v>
      </c>
      <c r="P326" s="4">
        <v>240.33333300000001</v>
      </c>
      <c r="Q326" s="4">
        <v>1.48</v>
      </c>
      <c r="R326" s="3">
        <v>472.5</v>
      </c>
      <c r="S326" s="4"/>
      <c r="T326" s="4">
        <v>0.93333299999999997</v>
      </c>
      <c r="U326" s="4">
        <v>7.8166669999999998</v>
      </c>
      <c r="V326" s="4">
        <v>376.66666700000002</v>
      </c>
      <c r="W326" s="4"/>
      <c r="X326" s="4">
        <v>11.3</v>
      </c>
      <c r="Y326" s="4">
        <v>247.66666699999999</v>
      </c>
      <c r="Z326" s="4">
        <v>1.0732999999999999E-2</v>
      </c>
      <c r="AA326" s="3">
        <f t="shared" si="106"/>
        <v>1.37994181E-2</v>
      </c>
      <c r="AB326" s="4">
        <v>1.9735</v>
      </c>
      <c r="AC326" s="4">
        <v>1.9638329999999999</v>
      </c>
      <c r="AD326" s="3">
        <f t="shared" si="107"/>
        <v>8.6970308238000005</v>
      </c>
      <c r="AE326" s="4">
        <f t="shared" si="104"/>
        <v>1E-3</v>
      </c>
      <c r="AF326" s="3">
        <f t="shared" si="103"/>
        <v>3.2856999999999999E-3</v>
      </c>
      <c r="AG326" s="4">
        <v>0.32566699999999998</v>
      </c>
      <c r="AH326" s="3">
        <f>0.5*0.007</f>
        <v>3.5000000000000001E-3</v>
      </c>
      <c r="AI326" s="4"/>
      <c r="AJ326" s="4">
        <v>2.2991670000000002</v>
      </c>
      <c r="AK326" s="3">
        <v>5.4000000000000003E-3</v>
      </c>
      <c r="AL326" s="4" t="s">
        <v>215</v>
      </c>
      <c r="AM326" s="4" t="s">
        <v>157</v>
      </c>
      <c r="AN326" s="4" t="s">
        <v>155</v>
      </c>
      <c r="AO326" s="4" t="s">
        <v>159</v>
      </c>
      <c r="AP326" s="4">
        <v>141.75</v>
      </c>
      <c r="AQ326" s="4">
        <v>68.75</v>
      </c>
      <c r="AR326" s="4">
        <v>2.4984999999999999</v>
      </c>
      <c r="AS326" s="3">
        <v>9.5250000000000004</v>
      </c>
      <c r="AT326" s="4">
        <v>18.25</v>
      </c>
      <c r="AU326" s="4">
        <v>4.9000000000000004</v>
      </c>
      <c r="AV326" s="4"/>
      <c r="AW326" s="3">
        <v>5.8</v>
      </c>
      <c r="AX326" s="4" t="s">
        <v>215</v>
      </c>
      <c r="AY326" s="4">
        <v>10.805</v>
      </c>
      <c r="AZ326" s="4" t="s">
        <v>181</v>
      </c>
      <c r="BA326" s="3">
        <f>0.5*1</f>
        <v>0.5</v>
      </c>
      <c r="BB326" s="4" t="s">
        <v>157</v>
      </c>
      <c r="BC326" s="4" t="s">
        <v>216</v>
      </c>
      <c r="BD326" s="4" t="s">
        <v>216</v>
      </c>
      <c r="BE326" s="4"/>
      <c r="BF326" s="4"/>
      <c r="BG326" s="4"/>
      <c r="BH326" s="4"/>
      <c r="BI326" s="4">
        <v>5.6174999999999997</v>
      </c>
      <c r="BJ326" s="4" t="s">
        <v>219</v>
      </c>
      <c r="BK326" s="4"/>
      <c r="BL326" s="3">
        <f>0.5*0.02</f>
        <v>0.01</v>
      </c>
      <c r="BM326" s="4" t="s">
        <v>170</v>
      </c>
      <c r="BN326" s="4" t="s">
        <v>181</v>
      </c>
      <c r="BO326" s="4" t="s">
        <v>181</v>
      </c>
      <c r="BP326" s="4" t="s">
        <v>181</v>
      </c>
      <c r="BQ326" s="4">
        <v>0.55574999999999997</v>
      </c>
      <c r="BR326" s="4" t="s">
        <v>181</v>
      </c>
      <c r="BS326" s="4" t="s">
        <v>181</v>
      </c>
      <c r="BT326" s="3">
        <f t="shared" si="105"/>
        <v>0.15</v>
      </c>
      <c r="BU326" s="4" t="s">
        <v>216</v>
      </c>
      <c r="BV326" s="4"/>
      <c r="BW326" s="4" t="s">
        <v>181</v>
      </c>
      <c r="BX326" s="4" t="s">
        <v>215</v>
      </c>
      <c r="BY326" s="4"/>
      <c r="BZ326" s="4" t="s">
        <v>215</v>
      </c>
      <c r="CA326" s="4" t="s">
        <v>215</v>
      </c>
      <c r="CB326" s="3">
        <f>0.5*0.02</f>
        <v>0.01</v>
      </c>
      <c r="CC326" s="4" t="s">
        <v>170</v>
      </c>
      <c r="CD326" s="12">
        <v>1465</v>
      </c>
      <c r="CE326" s="4">
        <v>241.16666699999999</v>
      </c>
      <c r="CF326" s="4">
        <v>29.166667</v>
      </c>
      <c r="CG326" s="4">
        <v>54</v>
      </c>
      <c r="CH326" s="4"/>
      <c r="CI326" s="4">
        <v>53.833333000000003</v>
      </c>
      <c r="CJ326" s="4">
        <v>310.66666700000002</v>
      </c>
      <c r="CK326" s="4">
        <v>805</v>
      </c>
      <c r="CL326" s="4">
        <v>0</v>
      </c>
      <c r="CM326" s="4" t="s">
        <v>181</v>
      </c>
      <c r="CN326" s="4" t="s">
        <v>181</v>
      </c>
      <c r="CO326" s="4"/>
      <c r="CP326" s="4"/>
      <c r="CQ326" s="4"/>
      <c r="CR326" s="4"/>
      <c r="CS326" s="4"/>
      <c r="CT326" s="4"/>
      <c r="CU326" s="4" t="s">
        <v>170</v>
      </c>
      <c r="CV326" s="4"/>
      <c r="CW326" s="4"/>
      <c r="CX326" s="4"/>
      <c r="CY326" s="4"/>
      <c r="CZ326" s="4" t="s">
        <v>219</v>
      </c>
      <c r="DA326" s="4"/>
      <c r="DB326" s="4" t="s">
        <v>407</v>
      </c>
      <c r="DC326" s="4" t="s">
        <v>407</v>
      </c>
      <c r="DD326" s="4" t="s">
        <v>407</v>
      </c>
      <c r="DE326" s="4" t="s">
        <v>170</v>
      </c>
      <c r="DF326" s="4" t="s">
        <v>181</v>
      </c>
      <c r="DG326" s="4" t="s">
        <v>181</v>
      </c>
      <c r="DH326" s="4"/>
      <c r="DI326" s="4" t="s">
        <v>181</v>
      </c>
      <c r="DJ326" s="4"/>
      <c r="DK326" s="4" t="s">
        <v>181</v>
      </c>
      <c r="DL326" s="4"/>
      <c r="DM326" s="4"/>
      <c r="DN326" s="4"/>
      <c r="DO326" s="4" t="s">
        <v>175</v>
      </c>
      <c r="DP326" s="4"/>
      <c r="DQ326" s="4"/>
      <c r="DR326" s="4"/>
      <c r="DS326" s="4" t="s">
        <v>155</v>
      </c>
      <c r="DT326" s="4"/>
      <c r="DU326" s="4"/>
      <c r="DV326" s="4"/>
      <c r="DW326" s="4" t="s">
        <v>407</v>
      </c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 t="s">
        <v>181</v>
      </c>
      <c r="ES326" s="4" t="s">
        <v>181</v>
      </c>
      <c r="ET326" s="3">
        <f t="shared" si="108"/>
        <v>0</v>
      </c>
      <c r="EU326" s="4" t="s">
        <v>181</v>
      </c>
      <c r="EV326" s="4"/>
      <c r="EW326" s="4"/>
      <c r="EX326" s="4"/>
      <c r="EY326" s="4" t="s">
        <v>181</v>
      </c>
      <c r="EZ326" s="4"/>
      <c r="FA326" s="4" t="s">
        <v>157</v>
      </c>
      <c r="FB326" s="4"/>
      <c r="FC326" s="4"/>
      <c r="FD326" s="4"/>
      <c r="FE326" s="4"/>
      <c r="FF326" s="4"/>
      <c r="FG326" s="4"/>
      <c r="FH326" s="4"/>
      <c r="FI326" s="4">
        <v>0.78949999999999998</v>
      </c>
      <c r="FJ326" s="4">
        <v>13.171666999999999</v>
      </c>
      <c r="FK326" s="4">
        <v>120.276667</v>
      </c>
    </row>
    <row r="327" spans="1:167" x14ac:dyDescent="0.25">
      <c r="A327" s="13" t="s">
        <v>692</v>
      </c>
      <c r="B327" s="13" t="s">
        <v>691</v>
      </c>
      <c r="C327" s="4" t="s">
        <v>198</v>
      </c>
      <c r="D327" s="4"/>
      <c r="E327" s="1" t="s">
        <v>836</v>
      </c>
      <c r="F327" s="1"/>
      <c r="G327" s="1"/>
      <c r="H327" s="1" t="s">
        <v>825</v>
      </c>
      <c r="I327" s="1" t="s">
        <v>826</v>
      </c>
      <c r="J327" s="9" t="s">
        <v>849</v>
      </c>
      <c r="K327" s="9" t="s">
        <v>865</v>
      </c>
      <c r="L327" s="10">
        <v>359390</v>
      </c>
      <c r="M327" s="10">
        <v>5042135</v>
      </c>
      <c r="N327" s="15" t="s">
        <v>831</v>
      </c>
      <c r="O327" s="15" t="s">
        <v>831</v>
      </c>
      <c r="P327" s="4">
        <v>131.83333300000001</v>
      </c>
      <c r="Q327" s="4"/>
      <c r="R327" s="3">
        <v>254</v>
      </c>
      <c r="S327" s="4"/>
      <c r="T327" s="4">
        <v>0.72833300000000001</v>
      </c>
      <c r="U327" s="4">
        <v>7.9333330000000002</v>
      </c>
      <c r="V327" s="4">
        <v>123.03</v>
      </c>
      <c r="W327" s="4"/>
      <c r="X327" s="4">
        <v>10.816667000000001</v>
      </c>
      <c r="Y327" s="4">
        <v>140.33333300000001</v>
      </c>
      <c r="Z327" s="4">
        <f>0.5*0.008</f>
        <v>4.0000000000000001E-3</v>
      </c>
      <c r="AA327" s="3">
        <f t="shared" si="106"/>
        <v>5.1428000000000003E-3</v>
      </c>
      <c r="AB327" s="4">
        <v>0.6</v>
      </c>
      <c r="AC327" s="4">
        <v>0.6</v>
      </c>
      <c r="AD327" s="3">
        <f t="shared" si="107"/>
        <v>2.6571600000000002</v>
      </c>
      <c r="AE327" s="4">
        <f t="shared" si="104"/>
        <v>1E-3</v>
      </c>
      <c r="AF327" s="3">
        <f t="shared" si="103"/>
        <v>3.2856999999999999E-3</v>
      </c>
      <c r="AG327" s="4">
        <v>0.13250000000000001</v>
      </c>
      <c r="AH327" s="3">
        <f>0.5*0.003</f>
        <v>1.5E-3</v>
      </c>
      <c r="AI327" s="4"/>
      <c r="AJ327" s="4">
        <v>0.73250000000000004</v>
      </c>
      <c r="AK327" s="3">
        <v>5.973E-3</v>
      </c>
      <c r="AL327" s="4">
        <v>0.96</v>
      </c>
      <c r="AM327" s="4" t="s">
        <v>215</v>
      </c>
      <c r="AN327" s="4" t="s">
        <v>155</v>
      </c>
      <c r="AO327" s="4">
        <v>1.7999999999999999E-2</v>
      </c>
      <c r="AP327" s="4">
        <v>160.83333300000001</v>
      </c>
      <c r="AQ327" s="4">
        <v>43.983333000000002</v>
      </c>
      <c r="AR327" s="4">
        <v>0.25</v>
      </c>
      <c r="AS327" s="3">
        <v>1.625</v>
      </c>
      <c r="AT327" s="4">
        <v>7.3166669999999998</v>
      </c>
      <c r="AU327" s="4">
        <v>1.125</v>
      </c>
      <c r="AV327" s="4"/>
      <c r="AW327" s="3">
        <v>2.0750000000000002</v>
      </c>
      <c r="AX327" s="4">
        <v>3.5135000000000001</v>
      </c>
      <c r="AY327" s="4">
        <v>14.1</v>
      </c>
      <c r="AZ327" s="4">
        <v>4.5217E-2</v>
      </c>
      <c r="BA327" s="3">
        <v>8.1549999999999997E-2</v>
      </c>
      <c r="BB327" s="4">
        <v>0.101925</v>
      </c>
      <c r="BC327" s="4">
        <v>0.246175</v>
      </c>
      <c r="BD327" s="4">
        <v>0.45</v>
      </c>
      <c r="BE327" s="4"/>
      <c r="BF327" s="4"/>
      <c r="BG327" s="4"/>
      <c r="BH327" s="4"/>
      <c r="BI327" s="4" t="s">
        <v>693</v>
      </c>
      <c r="BJ327" s="4">
        <v>1.4692499999999999</v>
      </c>
      <c r="BK327" s="4"/>
      <c r="BL327" s="3">
        <f>0.5*0.01</f>
        <v>5.0000000000000001E-3</v>
      </c>
      <c r="BM327" s="4" t="s">
        <v>155</v>
      </c>
      <c r="BN327" s="4">
        <v>0.34350000000000003</v>
      </c>
      <c r="BO327" s="4">
        <v>0.39800000000000002</v>
      </c>
      <c r="BP327" s="4">
        <v>0.24149999999999999</v>
      </c>
      <c r="BQ327" s="4">
        <v>0.6905</v>
      </c>
      <c r="BR327" s="4">
        <v>0.16950000000000001</v>
      </c>
      <c r="BS327" s="4">
        <v>0.25074999999999997</v>
      </c>
      <c r="BT327" s="3">
        <v>4.02E-2</v>
      </c>
      <c r="BU327" s="4">
        <v>7.4075000000000002E-2</v>
      </c>
      <c r="BV327" s="4"/>
      <c r="BW327" s="4" t="s">
        <v>346</v>
      </c>
      <c r="BX327" s="4">
        <v>0.42866700000000002</v>
      </c>
      <c r="BY327" s="4"/>
      <c r="BZ327" s="4">
        <v>5.1025</v>
      </c>
      <c r="CA327" s="4">
        <v>14.7</v>
      </c>
      <c r="CB327" s="3">
        <f>0.5*0.01</f>
        <v>5.0000000000000001E-3</v>
      </c>
      <c r="CC327" s="4" t="s">
        <v>155</v>
      </c>
      <c r="CD327" s="4">
        <v>144.5</v>
      </c>
      <c r="CE327" s="4">
        <v>78.333332999999996</v>
      </c>
      <c r="CF327" s="4">
        <v>7</v>
      </c>
      <c r="CG327" s="4">
        <v>3.8333330000000001</v>
      </c>
      <c r="CH327" s="4"/>
      <c r="CI327" s="4">
        <v>2</v>
      </c>
      <c r="CJ327" s="4"/>
      <c r="CK327" s="4">
        <v>43.833333000000003</v>
      </c>
      <c r="CL327" s="4">
        <v>0</v>
      </c>
      <c r="CM327" s="4"/>
      <c r="CN327" s="4" t="s">
        <v>660</v>
      </c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 t="s">
        <v>662</v>
      </c>
      <c r="DB327" s="4">
        <v>1.18E-4</v>
      </c>
      <c r="DC327" s="4">
        <v>7.1000000000000005E-5</v>
      </c>
      <c r="DD327" s="4" t="s">
        <v>663</v>
      </c>
      <c r="DE327" s="4">
        <v>8.8242000000000001E-2</v>
      </c>
      <c r="DF327" s="4" t="s">
        <v>664</v>
      </c>
      <c r="DG327" s="4" t="s">
        <v>665</v>
      </c>
      <c r="DH327" s="4"/>
      <c r="DI327" s="4" t="s">
        <v>666</v>
      </c>
      <c r="DJ327" s="4"/>
      <c r="DK327" s="4" t="s">
        <v>667</v>
      </c>
      <c r="DL327" s="3" t="s">
        <v>668</v>
      </c>
      <c r="DM327" s="4"/>
      <c r="DN327" s="4"/>
      <c r="DO327" s="4"/>
      <c r="DP327" s="4"/>
      <c r="DQ327" s="3" t="s">
        <v>155</v>
      </c>
      <c r="DR327" s="4"/>
      <c r="DS327" s="4" t="s">
        <v>669</v>
      </c>
      <c r="DT327" s="4"/>
      <c r="DU327" s="4"/>
      <c r="DV327" s="4"/>
      <c r="DW327" s="4" t="s">
        <v>350</v>
      </c>
      <c r="DX327" s="4"/>
      <c r="DY327" s="4"/>
      <c r="DZ327" s="3" t="s">
        <v>671</v>
      </c>
      <c r="EA327" s="3" t="s">
        <v>407</v>
      </c>
      <c r="EB327" s="3" t="s">
        <v>672</v>
      </c>
      <c r="EC327" s="4"/>
      <c r="ED327" s="4"/>
      <c r="EE327" s="4"/>
      <c r="EF327" s="4"/>
      <c r="EG327" s="4"/>
      <c r="EH327" s="4"/>
      <c r="EI327" s="3" t="s">
        <v>673</v>
      </c>
      <c r="EJ327" s="1"/>
      <c r="EK327" s="3" t="s">
        <v>674</v>
      </c>
      <c r="EL327" s="3">
        <v>2.3600000000000001E-3</v>
      </c>
      <c r="EM327" s="4"/>
      <c r="EN327" s="4"/>
      <c r="EO327" s="4"/>
      <c r="EP327" s="4"/>
      <c r="EQ327" s="4"/>
      <c r="ER327" s="4"/>
      <c r="ES327" s="4"/>
      <c r="ET327" s="4"/>
      <c r="EU327" s="4" t="s">
        <v>676</v>
      </c>
      <c r="EV327" s="4"/>
      <c r="EW327" s="4"/>
      <c r="EX327" s="4">
        <v>0</v>
      </c>
      <c r="EY327" s="4" t="s">
        <v>678</v>
      </c>
      <c r="EZ327" s="4"/>
      <c r="FA327" s="4"/>
      <c r="FB327" s="4"/>
      <c r="FC327" s="4"/>
      <c r="FD327" s="4"/>
      <c r="FE327" s="4"/>
      <c r="FF327" s="4"/>
      <c r="FG327" s="4"/>
      <c r="FH327" s="4"/>
      <c r="FI327" s="4">
        <v>1.138333</v>
      </c>
      <c r="FJ327" s="4">
        <v>11.316667000000001</v>
      </c>
      <c r="FK327" s="4">
        <v>102.121667</v>
      </c>
    </row>
    <row r="328" spans="1:167" x14ac:dyDescent="0.25">
      <c r="A328" s="13" t="s">
        <v>695</v>
      </c>
      <c r="B328" s="13" t="s">
        <v>694</v>
      </c>
      <c r="C328" s="4" t="s">
        <v>198</v>
      </c>
      <c r="D328" s="4"/>
      <c r="E328" s="1" t="s">
        <v>836</v>
      </c>
      <c r="F328" s="1"/>
      <c r="G328" s="1"/>
      <c r="H328" s="1" t="s">
        <v>825</v>
      </c>
      <c r="I328" s="1" t="s">
        <v>826</v>
      </c>
      <c r="J328" s="9" t="s">
        <v>849</v>
      </c>
      <c r="K328" s="9" t="s">
        <v>865</v>
      </c>
      <c r="L328" s="10">
        <v>371150</v>
      </c>
      <c r="M328" s="10">
        <v>5033561</v>
      </c>
      <c r="N328" s="15" t="s">
        <v>831</v>
      </c>
      <c r="O328" s="15"/>
      <c r="P328" s="4">
        <v>163.5</v>
      </c>
      <c r="Q328" s="4" t="s">
        <v>215</v>
      </c>
      <c r="R328" s="3">
        <v>289</v>
      </c>
      <c r="S328" s="4">
        <v>0</v>
      </c>
      <c r="T328" s="4">
        <v>1.925</v>
      </c>
      <c r="U328" s="4">
        <v>7.8250000000000002</v>
      </c>
      <c r="V328" s="4">
        <v>274.8</v>
      </c>
      <c r="W328" s="4"/>
      <c r="X328" s="4">
        <v>8.65</v>
      </c>
      <c r="Y328" s="4">
        <v>168.5</v>
      </c>
      <c r="Z328" s="4">
        <v>7.0000000000000001E-3</v>
      </c>
      <c r="AA328" s="3">
        <f t="shared" si="106"/>
        <v>8.9998999999999999E-3</v>
      </c>
      <c r="AB328" s="4">
        <v>0.57699999999999996</v>
      </c>
      <c r="AC328" s="4">
        <v>0.56999999999999995</v>
      </c>
      <c r="AD328" s="3">
        <f t="shared" si="107"/>
        <v>2.524302</v>
      </c>
      <c r="AE328" s="4">
        <f>0.5*0.001</f>
        <v>5.0000000000000001E-4</v>
      </c>
      <c r="AF328" s="3">
        <f t="shared" si="103"/>
        <v>1.64285E-3</v>
      </c>
      <c r="AG328" s="4">
        <v>5.8000000000000003E-2</v>
      </c>
      <c r="AH328" s="3">
        <v>4.7499999999999999E-3</v>
      </c>
      <c r="AI328" s="4"/>
      <c r="AJ328" s="4">
        <v>0.63500000000000001</v>
      </c>
      <c r="AK328" s="3">
        <v>1.7500000000000002E-2</v>
      </c>
      <c r="AL328" s="4">
        <v>0.91749999999999998</v>
      </c>
      <c r="AM328" s="4"/>
      <c r="AN328" s="4"/>
      <c r="AO328" s="4"/>
      <c r="AP328" s="4">
        <v>199.5</v>
      </c>
      <c r="AQ328" s="4">
        <v>49.75</v>
      </c>
      <c r="AR328" s="4">
        <v>0.255</v>
      </c>
      <c r="AS328" s="3">
        <v>5.5750000000000002</v>
      </c>
      <c r="AT328" s="4">
        <v>10.75</v>
      </c>
      <c r="AU328" s="4">
        <v>3.375</v>
      </c>
      <c r="AV328" s="4"/>
      <c r="AW328" s="3">
        <v>2.8250000000000002</v>
      </c>
      <c r="AX328" s="4">
        <v>47.25</v>
      </c>
      <c r="AY328" s="4"/>
      <c r="AZ328" s="4"/>
      <c r="BA328" s="3">
        <f t="shared" ref="BA328:BA335" si="109">0.5*0.4</f>
        <v>0.2</v>
      </c>
      <c r="BB328" s="4"/>
      <c r="BC328" s="4">
        <v>1</v>
      </c>
      <c r="BD328" s="4"/>
      <c r="BE328" s="4"/>
      <c r="BF328" s="4"/>
      <c r="BG328" s="4"/>
      <c r="BH328" s="4"/>
      <c r="BI328" s="4"/>
      <c r="BJ328" s="4">
        <v>2.25</v>
      </c>
      <c r="BK328" s="4"/>
      <c r="BL328" s="3">
        <v>2.5000000000000001E-2</v>
      </c>
      <c r="BM328" s="4"/>
      <c r="BN328" s="4" t="s">
        <v>501</v>
      </c>
      <c r="BO328" s="4"/>
      <c r="BP328" s="4" t="s">
        <v>503</v>
      </c>
      <c r="BQ328" s="4"/>
      <c r="BR328" s="4" t="s">
        <v>504</v>
      </c>
      <c r="BS328" s="4"/>
      <c r="BT328" s="3">
        <f>0.5*0.3</f>
        <v>0.15</v>
      </c>
      <c r="BU328" s="4"/>
      <c r="BV328" s="4"/>
      <c r="BW328" s="4"/>
      <c r="BX328" s="4"/>
      <c r="BY328" s="4"/>
      <c r="BZ328" s="4">
        <v>28.45</v>
      </c>
      <c r="CA328" s="4"/>
      <c r="CB328" s="3">
        <f t="shared" ref="CB328:CB337" si="110">0.5*0.015</f>
        <v>7.4999999999999997E-3</v>
      </c>
      <c r="CC328" s="4"/>
      <c r="CD328" s="4">
        <v>148.75</v>
      </c>
      <c r="CE328" s="4">
        <v>36.5</v>
      </c>
      <c r="CF328" s="4">
        <v>49.75</v>
      </c>
      <c r="CG328" s="4"/>
      <c r="CH328" s="4"/>
      <c r="CI328" s="4">
        <v>56</v>
      </c>
      <c r="CJ328" s="4"/>
      <c r="CK328" s="4">
        <v>91.75</v>
      </c>
      <c r="CL328" s="4">
        <v>100</v>
      </c>
      <c r="CM328" s="4" t="s">
        <v>159</v>
      </c>
      <c r="CN328" s="4" t="s">
        <v>507</v>
      </c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 t="s">
        <v>507</v>
      </c>
      <c r="DL328" s="4"/>
      <c r="DM328" s="4"/>
      <c r="DN328" s="4"/>
      <c r="DO328" s="4"/>
      <c r="DP328" s="4"/>
      <c r="DQ328" s="4"/>
      <c r="DR328" s="4"/>
      <c r="DS328" s="4" t="s">
        <v>315</v>
      </c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 t="s">
        <v>159</v>
      </c>
      <c r="ES328" s="4" t="s">
        <v>159</v>
      </c>
      <c r="ET328" s="3">
        <f t="shared" ref="ET328:ET359" si="111">SUM(ER328:ES328)</f>
        <v>0</v>
      </c>
      <c r="EU328" s="4" t="s">
        <v>159</v>
      </c>
      <c r="EV328" s="4"/>
      <c r="EW328" s="4"/>
      <c r="EX328" s="4"/>
      <c r="EY328" s="4" t="s">
        <v>507</v>
      </c>
      <c r="EZ328" s="4"/>
      <c r="FA328" s="4"/>
      <c r="FB328" s="4"/>
      <c r="FC328" s="4"/>
      <c r="FD328" s="4"/>
      <c r="FE328" s="4"/>
      <c r="FF328" s="4"/>
      <c r="FG328" s="4"/>
      <c r="FH328" s="4"/>
      <c r="FI328" s="4">
        <v>0.74750000000000005</v>
      </c>
      <c r="FJ328" s="4">
        <v>11.75</v>
      </c>
      <c r="FK328" s="4">
        <v>100.81</v>
      </c>
    </row>
    <row r="329" spans="1:167" x14ac:dyDescent="0.25">
      <c r="A329" s="13" t="s">
        <v>697</v>
      </c>
      <c r="B329" s="13" t="s">
        <v>696</v>
      </c>
      <c r="C329" s="4" t="s">
        <v>198</v>
      </c>
      <c r="D329" s="4"/>
      <c r="E329" s="1" t="s">
        <v>836</v>
      </c>
      <c r="F329" s="1"/>
      <c r="G329" s="1"/>
      <c r="H329" s="1" t="s">
        <v>825</v>
      </c>
      <c r="I329" s="1" t="s">
        <v>826</v>
      </c>
      <c r="J329" s="9" t="s">
        <v>849</v>
      </c>
      <c r="K329" s="9" t="s">
        <v>865</v>
      </c>
      <c r="L329" s="10">
        <v>367230</v>
      </c>
      <c r="M329" s="10">
        <v>5037130</v>
      </c>
      <c r="N329" s="15" t="s">
        <v>831</v>
      </c>
      <c r="O329" s="15" t="s">
        <v>831</v>
      </c>
      <c r="P329" s="4">
        <v>163.83333300000001</v>
      </c>
      <c r="Q329" s="4">
        <v>5</v>
      </c>
      <c r="R329" s="3">
        <v>289.83333299999998</v>
      </c>
      <c r="S329" s="4">
        <v>0</v>
      </c>
      <c r="T329" s="4">
        <v>1.3833329999999999</v>
      </c>
      <c r="U329" s="4">
        <v>8.0666670000000007</v>
      </c>
      <c r="V329" s="4">
        <v>255.16666699999999</v>
      </c>
      <c r="W329" s="4"/>
      <c r="X329" s="4">
        <v>8.983333</v>
      </c>
      <c r="Y329" s="4">
        <v>172.83333300000001</v>
      </c>
      <c r="Z329" s="4">
        <v>9.1999999999999998E-3</v>
      </c>
      <c r="AA329" s="3">
        <f t="shared" si="106"/>
        <v>1.1828440000000001E-2</v>
      </c>
      <c r="AB329" s="4">
        <v>0.78120000000000001</v>
      </c>
      <c r="AC329" s="4">
        <v>0.77200000000000002</v>
      </c>
      <c r="AD329" s="3">
        <f t="shared" si="107"/>
        <v>3.4188792000000001</v>
      </c>
      <c r="AE329" s="4">
        <f>0.5*0.001</f>
        <v>5.0000000000000001E-4</v>
      </c>
      <c r="AF329" s="3">
        <f t="shared" si="103"/>
        <v>1.64285E-3</v>
      </c>
      <c r="AG329" s="4">
        <v>6.1600000000000002E-2</v>
      </c>
      <c r="AH329" s="3">
        <f>0.5*0.003</f>
        <v>1.5E-3</v>
      </c>
      <c r="AI329" s="4"/>
      <c r="AJ329" s="4">
        <v>0.84</v>
      </c>
      <c r="AK329" s="3">
        <v>1.0500000000000001E-2</v>
      </c>
      <c r="AL329" s="4">
        <v>1.224</v>
      </c>
      <c r="AM329" s="4" t="s">
        <v>219</v>
      </c>
      <c r="AN329" s="4" t="s">
        <v>155</v>
      </c>
      <c r="AO329" s="4">
        <v>4.5400000000000003E-2</v>
      </c>
      <c r="AP329" s="4">
        <v>203.5</v>
      </c>
      <c r="AQ329" s="4">
        <v>54.333333000000003</v>
      </c>
      <c r="AR329" s="4">
        <v>0.182</v>
      </c>
      <c r="AS329" s="3">
        <v>1.7</v>
      </c>
      <c r="AT329" s="4">
        <v>9.016667</v>
      </c>
      <c r="AU329" s="4">
        <v>0.9</v>
      </c>
      <c r="AV329" s="4"/>
      <c r="AW329" s="3">
        <v>2.2599999999999998</v>
      </c>
      <c r="AX329" s="4" t="s">
        <v>410</v>
      </c>
      <c r="AY329" s="4" t="s">
        <v>410</v>
      </c>
      <c r="AZ329" s="4" t="s">
        <v>500</v>
      </c>
      <c r="BA329" s="3">
        <f t="shared" si="109"/>
        <v>0.2</v>
      </c>
      <c r="BB329" s="4" t="s">
        <v>501</v>
      </c>
      <c r="BC329" s="4">
        <v>0.68</v>
      </c>
      <c r="BD329" s="4">
        <v>0.68</v>
      </c>
      <c r="BE329" s="4"/>
      <c r="BF329" s="4"/>
      <c r="BG329" s="4"/>
      <c r="BH329" s="4"/>
      <c r="BI329" s="4" t="s">
        <v>502</v>
      </c>
      <c r="BJ329" s="4">
        <v>5.4</v>
      </c>
      <c r="BK329" s="4"/>
      <c r="BL329" s="3">
        <f t="shared" ref="BL329:BL335" si="112">0.5*0.02</f>
        <v>0.01</v>
      </c>
      <c r="BM329" s="4" t="s">
        <v>170</v>
      </c>
      <c r="BN329" s="4" t="s">
        <v>501</v>
      </c>
      <c r="BO329" s="4" t="s">
        <v>501</v>
      </c>
      <c r="BP329" s="4" t="s">
        <v>503</v>
      </c>
      <c r="BQ329" s="4" t="s">
        <v>503</v>
      </c>
      <c r="BR329" s="4" t="s">
        <v>504</v>
      </c>
      <c r="BS329" s="4" t="s">
        <v>504</v>
      </c>
      <c r="BT329" s="3">
        <f>0.5*0.3</f>
        <v>0.15</v>
      </c>
      <c r="BU329" s="4" t="s">
        <v>216</v>
      </c>
      <c r="BV329" s="4"/>
      <c r="BW329" s="4" t="s">
        <v>181</v>
      </c>
      <c r="BX329" s="4">
        <v>0.31666699999999998</v>
      </c>
      <c r="BY329" s="4"/>
      <c r="BZ329" s="4">
        <v>17.84</v>
      </c>
      <c r="CA329" s="4">
        <v>18.14</v>
      </c>
      <c r="CB329" s="3">
        <f t="shared" si="110"/>
        <v>7.4999999999999997E-3</v>
      </c>
      <c r="CC329" s="4" t="s">
        <v>154</v>
      </c>
      <c r="CD329" s="4">
        <v>164.83333300000001</v>
      </c>
      <c r="CE329" s="4">
        <v>97.666667000000004</v>
      </c>
      <c r="CF329" s="4">
        <v>4.1666670000000003</v>
      </c>
      <c r="CG329" s="4">
        <v>6.5</v>
      </c>
      <c r="CH329" s="4">
        <v>0.16666700000000001</v>
      </c>
      <c r="CI329" s="4">
        <v>8.5</v>
      </c>
      <c r="CJ329" s="4"/>
      <c r="CK329" s="4">
        <v>32.833333000000003</v>
      </c>
      <c r="CL329" s="4">
        <v>150</v>
      </c>
      <c r="CM329" s="4" t="s">
        <v>159</v>
      </c>
      <c r="CN329" s="4" t="s">
        <v>507</v>
      </c>
      <c r="CO329" s="4"/>
      <c r="CP329" s="4"/>
      <c r="CQ329" s="4"/>
      <c r="CR329" s="4"/>
      <c r="CS329" s="4"/>
      <c r="CT329" s="4"/>
      <c r="CU329" s="4" t="s">
        <v>175</v>
      </c>
      <c r="CV329" s="4"/>
      <c r="CW329" s="4"/>
      <c r="CX329" s="4"/>
      <c r="CY329" s="4"/>
      <c r="CZ329" s="4" t="s">
        <v>216</v>
      </c>
      <c r="DA329" s="4" t="s">
        <v>350</v>
      </c>
      <c r="DB329" s="4" t="s">
        <v>508</v>
      </c>
      <c r="DC329" s="4" t="s">
        <v>350</v>
      </c>
      <c r="DD329" s="4" t="s">
        <v>509</v>
      </c>
      <c r="DE329" s="4" t="s">
        <v>507</v>
      </c>
      <c r="DF329" s="4" t="s">
        <v>507</v>
      </c>
      <c r="DG329" s="4" t="s">
        <v>507</v>
      </c>
      <c r="DH329" s="4"/>
      <c r="DI329" s="4" t="s">
        <v>507</v>
      </c>
      <c r="DJ329" s="4"/>
      <c r="DK329" s="4" t="s">
        <v>507</v>
      </c>
      <c r="DL329" s="4"/>
      <c r="DM329" s="4"/>
      <c r="DN329" s="4"/>
      <c r="DO329" s="4" t="s">
        <v>175</v>
      </c>
      <c r="DP329" s="4"/>
      <c r="DQ329" s="4"/>
      <c r="DR329" s="4"/>
      <c r="DS329" s="4" t="s">
        <v>315</v>
      </c>
      <c r="DT329" s="4"/>
      <c r="DU329" s="4"/>
      <c r="DV329" s="4"/>
      <c r="DW329" s="4" t="s">
        <v>407</v>
      </c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 t="s">
        <v>159</v>
      </c>
      <c r="ES329" s="4" t="s">
        <v>159</v>
      </c>
      <c r="ET329" s="3">
        <f t="shared" si="111"/>
        <v>0</v>
      </c>
      <c r="EU329" s="4" t="s">
        <v>159</v>
      </c>
      <c r="EV329" s="4"/>
      <c r="EW329" s="4"/>
      <c r="EX329" s="4"/>
      <c r="EY329" s="4" t="s">
        <v>507</v>
      </c>
      <c r="EZ329" s="4"/>
      <c r="FA329" s="4" t="s">
        <v>175</v>
      </c>
      <c r="FB329" s="4"/>
      <c r="FC329" s="4"/>
      <c r="FD329" s="4"/>
      <c r="FE329" s="4"/>
      <c r="FF329" s="4"/>
      <c r="FG329" s="4"/>
      <c r="FH329" s="4"/>
      <c r="FI329" s="4">
        <v>0.62</v>
      </c>
      <c r="FJ329" s="4">
        <v>11.416667</v>
      </c>
      <c r="FK329" s="4">
        <v>98.724999999999994</v>
      </c>
    </row>
    <row r="330" spans="1:167" x14ac:dyDescent="0.25">
      <c r="A330" s="13" t="s">
        <v>699</v>
      </c>
      <c r="B330" s="13" t="s">
        <v>698</v>
      </c>
      <c r="C330" s="4" t="s">
        <v>198</v>
      </c>
      <c r="D330" s="4"/>
      <c r="E330" s="1" t="s">
        <v>836</v>
      </c>
      <c r="F330" s="1"/>
      <c r="G330" s="1"/>
      <c r="H330" s="1" t="s">
        <v>825</v>
      </c>
      <c r="I330" s="1" t="s">
        <v>826</v>
      </c>
      <c r="J330" s="9" t="s">
        <v>849</v>
      </c>
      <c r="K330" s="9" t="s">
        <v>865</v>
      </c>
      <c r="L330" s="10">
        <v>354974</v>
      </c>
      <c r="M330" s="10">
        <v>5052885</v>
      </c>
      <c r="N330" s="15" t="s">
        <v>831</v>
      </c>
      <c r="O330" s="15"/>
      <c r="P330" s="4">
        <v>215.75</v>
      </c>
      <c r="Q330" s="4" t="s">
        <v>215</v>
      </c>
      <c r="R330" s="3">
        <v>373.75</v>
      </c>
      <c r="S330" s="4">
        <v>0</v>
      </c>
      <c r="T330" s="4">
        <v>1.27</v>
      </c>
      <c r="U330" s="4">
        <v>8.125</v>
      </c>
      <c r="V330" s="4">
        <v>235.875</v>
      </c>
      <c r="W330" s="4"/>
      <c r="X330" s="4">
        <v>9.1</v>
      </c>
      <c r="Y330" s="4">
        <v>226.25</v>
      </c>
      <c r="Z330" s="4">
        <v>5.1250000000000002E-3</v>
      </c>
      <c r="AA330" s="3">
        <f t="shared" si="106"/>
        <v>6.5892125000000003E-3</v>
      </c>
      <c r="AB330" s="4">
        <v>0.55225000000000002</v>
      </c>
      <c r="AC330" s="4">
        <v>0.54749999999999999</v>
      </c>
      <c r="AD330" s="3">
        <f t="shared" si="107"/>
        <v>2.4246585</v>
      </c>
      <c r="AE330" s="4">
        <f>0.5*0.001</f>
        <v>5.0000000000000001E-4</v>
      </c>
      <c r="AF330" s="3">
        <f t="shared" si="103"/>
        <v>1.64285E-3</v>
      </c>
      <c r="AG330" s="4">
        <v>6.5250000000000002E-2</v>
      </c>
      <c r="AH330" s="3">
        <v>4.875E-3</v>
      </c>
      <c r="AI330" s="4"/>
      <c r="AJ330" s="4">
        <v>0.61750000000000005</v>
      </c>
      <c r="AK330" s="3">
        <v>1.7250000000000001E-2</v>
      </c>
      <c r="AL330" s="4">
        <v>0.96750000000000003</v>
      </c>
      <c r="AM330" s="4"/>
      <c r="AN330" s="4"/>
      <c r="AO330" s="4"/>
      <c r="AP330" s="4">
        <v>263.25</v>
      </c>
      <c r="AQ330" s="4">
        <v>52.25</v>
      </c>
      <c r="AR330" s="4">
        <v>0.42749999999999999</v>
      </c>
      <c r="AS330" s="3">
        <v>4.55</v>
      </c>
      <c r="AT330" s="4">
        <v>23.25</v>
      </c>
      <c r="AU330" s="4">
        <v>2.5249999999999999</v>
      </c>
      <c r="AV330" s="4"/>
      <c r="AW330" s="3">
        <v>6.9749999999999996</v>
      </c>
      <c r="AX330" s="4" t="s">
        <v>410</v>
      </c>
      <c r="AY330" s="4"/>
      <c r="AZ330" s="4"/>
      <c r="BA330" s="3">
        <f t="shared" si="109"/>
        <v>0.2</v>
      </c>
      <c r="BB330" s="4"/>
      <c r="BC330" s="4">
        <v>0.35</v>
      </c>
      <c r="BD330" s="4"/>
      <c r="BE330" s="4"/>
      <c r="BF330" s="4"/>
      <c r="BG330" s="4"/>
      <c r="BH330" s="4"/>
      <c r="BI330" s="4"/>
      <c r="BJ330" s="4" t="s">
        <v>219</v>
      </c>
      <c r="BK330" s="4"/>
      <c r="BL330" s="3">
        <f t="shared" si="112"/>
        <v>0.01</v>
      </c>
      <c r="BM330" s="4"/>
      <c r="BN330" s="4" t="s">
        <v>501</v>
      </c>
      <c r="BO330" s="4"/>
      <c r="BP330" s="4" t="s">
        <v>503</v>
      </c>
      <c r="BQ330" s="4"/>
      <c r="BR330" s="4" t="s">
        <v>504</v>
      </c>
      <c r="BS330" s="4"/>
      <c r="BT330" s="3">
        <f>0.5*0.3</f>
        <v>0.15</v>
      </c>
      <c r="BU330" s="4"/>
      <c r="BV330" s="4"/>
      <c r="BW330" s="4"/>
      <c r="BX330" s="4"/>
      <c r="BY330" s="4"/>
      <c r="BZ330" s="4" t="s">
        <v>169</v>
      </c>
      <c r="CA330" s="4"/>
      <c r="CB330" s="3">
        <f t="shared" si="110"/>
        <v>7.4999999999999997E-3</v>
      </c>
      <c r="CC330" s="4"/>
      <c r="CD330" s="4">
        <v>591.25</v>
      </c>
      <c r="CE330" s="4">
        <v>465</v>
      </c>
      <c r="CF330" s="4">
        <v>67.5</v>
      </c>
      <c r="CG330" s="4"/>
      <c r="CH330" s="4"/>
      <c r="CI330" s="4">
        <v>78.75</v>
      </c>
      <c r="CJ330" s="4"/>
      <c r="CK330" s="4">
        <v>152.5</v>
      </c>
      <c r="CL330" s="4">
        <v>125</v>
      </c>
      <c r="CM330" s="4" t="s">
        <v>159</v>
      </c>
      <c r="CN330" s="4" t="s">
        <v>507</v>
      </c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 t="s">
        <v>507</v>
      </c>
      <c r="DL330" s="4"/>
      <c r="DM330" s="4"/>
      <c r="DN330" s="4"/>
      <c r="DO330" s="4"/>
      <c r="DP330" s="4"/>
      <c r="DQ330" s="4"/>
      <c r="DR330" s="4"/>
      <c r="DS330" s="4" t="s">
        <v>315</v>
      </c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 t="s">
        <v>159</v>
      </c>
      <c r="ES330" s="4" t="s">
        <v>159</v>
      </c>
      <c r="ET330" s="3">
        <f t="shared" si="111"/>
        <v>0</v>
      </c>
      <c r="EU330" s="4" t="s">
        <v>159</v>
      </c>
      <c r="EV330" s="4"/>
      <c r="EW330" s="4"/>
      <c r="EX330" s="4"/>
      <c r="EY330" s="4" t="s">
        <v>507</v>
      </c>
      <c r="EZ330" s="4"/>
      <c r="FA330" s="4"/>
      <c r="FB330" s="4"/>
      <c r="FC330" s="4"/>
      <c r="FD330" s="4"/>
      <c r="FE330" s="4"/>
      <c r="FF330" s="4"/>
      <c r="FG330" s="4"/>
      <c r="FH330" s="4"/>
      <c r="FI330" s="4">
        <v>0.37125000000000002</v>
      </c>
      <c r="FJ330" s="4">
        <v>11.35</v>
      </c>
      <c r="FK330" s="4">
        <v>98.452500000000001</v>
      </c>
    </row>
    <row r="331" spans="1:167" x14ac:dyDescent="0.25">
      <c r="A331" s="13" t="s">
        <v>701</v>
      </c>
      <c r="B331" s="13" t="s">
        <v>700</v>
      </c>
      <c r="C331" s="4" t="s">
        <v>198</v>
      </c>
      <c r="D331" s="4"/>
      <c r="E331" s="1" t="s">
        <v>829</v>
      </c>
      <c r="F331" s="1"/>
      <c r="G331" s="1"/>
      <c r="H331" s="1" t="s">
        <v>825</v>
      </c>
      <c r="I331" s="1" t="s">
        <v>826</v>
      </c>
      <c r="J331" s="9" t="s">
        <v>837</v>
      </c>
      <c r="K331" s="9" t="s">
        <v>865</v>
      </c>
      <c r="L331" s="10">
        <v>385963</v>
      </c>
      <c r="M331" s="10">
        <v>5028988</v>
      </c>
      <c r="N331" s="15" t="s">
        <v>831</v>
      </c>
      <c r="O331" s="15"/>
      <c r="P331" s="4">
        <v>218.5</v>
      </c>
      <c r="Q331" s="4" t="s">
        <v>215</v>
      </c>
      <c r="R331" s="3">
        <v>383.25</v>
      </c>
      <c r="S331" s="4">
        <v>0</v>
      </c>
      <c r="T331" s="4">
        <v>1.2124999999999999</v>
      </c>
      <c r="U331" s="4">
        <v>7.75</v>
      </c>
      <c r="V331" s="4">
        <v>236.25</v>
      </c>
      <c r="W331" s="4"/>
      <c r="X331" s="4">
        <v>9.65</v>
      </c>
      <c r="Y331" s="4">
        <v>231.25</v>
      </c>
      <c r="Z331" s="4">
        <v>0.01</v>
      </c>
      <c r="AA331" s="3">
        <f t="shared" si="106"/>
        <v>1.2857E-2</v>
      </c>
      <c r="AB331" s="4">
        <v>0.71775</v>
      </c>
      <c r="AC331" s="4">
        <v>0.70750000000000002</v>
      </c>
      <c r="AD331" s="3">
        <f t="shared" si="107"/>
        <v>3.1332345000000004</v>
      </c>
      <c r="AE331" s="4">
        <f>0.5*0.001</f>
        <v>5.0000000000000001E-4</v>
      </c>
      <c r="AF331" s="3">
        <f t="shared" si="103"/>
        <v>1.64285E-3</v>
      </c>
      <c r="AG331" s="4">
        <v>8.7249999999999994E-2</v>
      </c>
      <c r="AH331" s="3">
        <v>6.3749999999999996E-3</v>
      </c>
      <c r="AI331" s="4"/>
      <c r="AJ331" s="4">
        <v>0.80500000000000005</v>
      </c>
      <c r="AK331" s="3">
        <v>1.375E-2</v>
      </c>
      <c r="AL331" s="4">
        <v>0.94</v>
      </c>
      <c r="AM331" s="4"/>
      <c r="AN331" s="4"/>
      <c r="AO331" s="4"/>
      <c r="AP331" s="4">
        <v>266.5</v>
      </c>
      <c r="AQ331" s="4">
        <v>60</v>
      </c>
      <c r="AR331" s="4">
        <v>0.45</v>
      </c>
      <c r="AS331" s="3">
        <v>8.0500000000000007</v>
      </c>
      <c r="AT331" s="4">
        <v>19.75</v>
      </c>
      <c r="AU331" s="4">
        <v>4.875</v>
      </c>
      <c r="AV331" s="4"/>
      <c r="AW331" s="3">
        <v>2.9249999999999998</v>
      </c>
      <c r="AX331" s="4"/>
      <c r="AY331" s="4"/>
      <c r="AZ331" s="4"/>
      <c r="BA331" s="3">
        <f t="shared" si="109"/>
        <v>0.2</v>
      </c>
      <c r="BB331" s="4"/>
      <c r="BC331" s="4">
        <v>0.46250000000000002</v>
      </c>
      <c r="BD331" s="4"/>
      <c r="BE331" s="4"/>
      <c r="BF331" s="4"/>
      <c r="BG331" s="4"/>
      <c r="BH331" s="4"/>
      <c r="BI331" s="4"/>
      <c r="BJ331" s="4" t="s">
        <v>219</v>
      </c>
      <c r="BK331" s="4"/>
      <c r="BL331" s="3">
        <f t="shared" si="112"/>
        <v>0.01</v>
      </c>
      <c r="BM331" s="4"/>
      <c r="BN331" s="4">
        <v>0.52500000000000002</v>
      </c>
      <c r="BO331" s="4"/>
      <c r="BP331" s="4" t="s">
        <v>503</v>
      </c>
      <c r="BQ331" s="4"/>
      <c r="BR331" s="4" t="s">
        <v>504</v>
      </c>
      <c r="BS331" s="4"/>
      <c r="BT331" s="3">
        <f>0.5*0.3</f>
        <v>0.15</v>
      </c>
      <c r="BU331" s="4"/>
      <c r="BV331" s="4"/>
      <c r="BW331" s="4"/>
      <c r="BX331" s="4"/>
      <c r="BY331" s="4"/>
      <c r="BZ331" s="4">
        <v>13.425000000000001</v>
      </c>
      <c r="CA331" s="4"/>
      <c r="CB331" s="3">
        <f t="shared" si="110"/>
        <v>7.4999999999999997E-3</v>
      </c>
      <c r="CC331" s="4"/>
      <c r="CD331" s="4">
        <v>610</v>
      </c>
      <c r="CE331" s="4">
        <v>707</v>
      </c>
      <c r="CF331" s="4">
        <v>13.25</v>
      </c>
      <c r="CG331" s="4"/>
      <c r="CH331" s="4"/>
      <c r="CI331" s="4">
        <v>17.25</v>
      </c>
      <c r="CJ331" s="4"/>
      <c r="CK331" s="4">
        <v>80.75</v>
      </c>
      <c r="CL331" s="4">
        <v>37.5</v>
      </c>
      <c r="CM331" s="4" t="s">
        <v>159</v>
      </c>
      <c r="CN331" s="4" t="s">
        <v>507</v>
      </c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 t="s">
        <v>507</v>
      </c>
      <c r="DL331" s="4"/>
      <c r="DM331" s="4"/>
      <c r="DN331" s="4"/>
      <c r="DO331" s="4"/>
      <c r="DP331" s="4"/>
      <c r="DQ331" s="4"/>
      <c r="DR331" s="4"/>
      <c r="DS331" s="4" t="s">
        <v>315</v>
      </c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 t="s">
        <v>159</v>
      </c>
      <c r="ES331" s="4" t="s">
        <v>159</v>
      </c>
      <c r="ET331" s="3">
        <f t="shared" si="111"/>
        <v>0</v>
      </c>
      <c r="EU331" s="4" t="s">
        <v>159</v>
      </c>
      <c r="EV331" s="4"/>
      <c r="EW331" s="4"/>
      <c r="EX331" s="4"/>
      <c r="EY331" s="4" t="s">
        <v>507</v>
      </c>
      <c r="EZ331" s="4"/>
      <c r="FA331" s="4"/>
      <c r="FB331" s="4"/>
      <c r="FC331" s="4"/>
      <c r="FD331" s="4"/>
      <c r="FE331" s="4"/>
      <c r="FF331" s="4"/>
      <c r="FG331" s="4"/>
      <c r="FH331" s="4"/>
      <c r="FI331" s="4">
        <v>0.70750000000000002</v>
      </c>
      <c r="FJ331" s="4">
        <v>11.3</v>
      </c>
      <c r="FK331" s="4">
        <v>99.407499999999999</v>
      </c>
    </row>
    <row r="332" spans="1:167" x14ac:dyDescent="0.25">
      <c r="A332" s="13" t="s">
        <v>703</v>
      </c>
      <c r="B332" s="13" t="s">
        <v>702</v>
      </c>
      <c r="C332" s="4" t="s">
        <v>198</v>
      </c>
      <c r="D332" s="4"/>
      <c r="E332" s="1" t="s">
        <v>836</v>
      </c>
      <c r="F332" s="1"/>
      <c r="G332" s="1"/>
      <c r="H332" s="1" t="s">
        <v>863</v>
      </c>
      <c r="I332" s="1"/>
      <c r="J332" s="9" t="s">
        <v>881</v>
      </c>
      <c r="K332" s="9" t="s">
        <v>833</v>
      </c>
      <c r="L332" s="10">
        <v>410362</v>
      </c>
      <c r="M332" s="10">
        <v>4961444</v>
      </c>
      <c r="N332" s="15" t="s">
        <v>831</v>
      </c>
      <c r="O332" s="15"/>
      <c r="P332" s="4">
        <v>279.5</v>
      </c>
      <c r="Q332" s="4" t="s">
        <v>219</v>
      </c>
      <c r="R332" s="3">
        <v>492</v>
      </c>
      <c r="S332" s="4">
        <v>0</v>
      </c>
      <c r="T332" s="4">
        <v>0.39500000000000002</v>
      </c>
      <c r="U332" s="4">
        <v>7.8</v>
      </c>
      <c r="V332" s="4">
        <v>193.92500000000001</v>
      </c>
      <c r="W332" s="4"/>
      <c r="X332" s="4">
        <v>10.775</v>
      </c>
      <c r="Y332" s="4">
        <v>290.55</v>
      </c>
      <c r="Z332" s="4">
        <v>1.2500000000000001E-2</v>
      </c>
      <c r="AA332" s="3">
        <f t="shared" si="106"/>
        <v>1.6071250000000002E-2</v>
      </c>
      <c r="AB332" s="4">
        <v>0.36125000000000002</v>
      </c>
      <c r="AC332" s="4">
        <v>0.34849999999999998</v>
      </c>
      <c r="AD332" s="3">
        <f t="shared" si="107"/>
        <v>1.5433671</v>
      </c>
      <c r="AE332" s="4">
        <f>0.5*0.002</f>
        <v>1E-3</v>
      </c>
      <c r="AF332" s="3">
        <f t="shared" si="103"/>
        <v>3.2856999999999999E-3</v>
      </c>
      <c r="AG332" s="4">
        <v>0.16775000000000001</v>
      </c>
      <c r="AH332" s="3">
        <f t="shared" ref="AH332:AH337" si="113">0.5*0.003</f>
        <v>1.5E-3</v>
      </c>
      <c r="AI332" s="4"/>
      <c r="AJ332" s="4">
        <v>0.52900000000000003</v>
      </c>
      <c r="AK332" s="3">
        <v>5.1250000000000002E-3</v>
      </c>
      <c r="AL332" s="4">
        <v>0.96250000000000002</v>
      </c>
      <c r="AM332" s="4"/>
      <c r="AN332" s="4"/>
      <c r="AO332" s="4"/>
      <c r="AP332" s="4">
        <v>341</v>
      </c>
      <c r="AQ332" s="4">
        <v>100.965</v>
      </c>
      <c r="AR332" s="4">
        <v>0.375</v>
      </c>
      <c r="AS332" s="3" t="s">
        <v>215</v>
      </c>
      <c r="AT332" s="4">
        <v>9.5975000000000001</v>
      </c>
      <c r="AU332" s="4">
        <v>2.5499999999999998</v>
      </c>
      <c r="AV332" s="4"/>
      <c r="AW332" s="3">
        <v>5.6269999999999998</v>
      </c>
      <c r="AX332" s="4"/>
      <c r="AY332" s="4"/>
      <c r="AZ332" s="4"/>
      <c r="BA332" s="3">
        <f t="shared" si="109"/>
        <v>0.2</v>
      </c>
      <c r="BB332" s="4"/>
      <c r="BC332" s="4">
        <v>3.2374999999999998</v>
      </c>
      <c r="BD332" s="4"/>
      <c r="BE332" s="4"/>
      <c r="BF332" s="4"/>
      <c r="BG332" s="4"/>
      <c r="BH332" s="4"/>
      <c r="BI332" s="4"/>
      <c r="BJ332" s="4">
        <v>2.25</v>
      </c>
      <c r="BK332" s="4"/>
      <c r="BL332" s="3">
        <f t="shared" si="112"/>
        <v>0.01</v>
      </c>
      <c r="BM332" s="4"/>
      <c r="BN332" s="4">
        <v>0.65</v>
      </c>
      <c r="BO332" s="4"/>
      <c r="BP332" s="4" t="s">
        <v>503</v>
      </c>
      <c r="BQ332" s="4"/>
      <c r="BR332" s="4" t="s">
        <v>504</v>
      </c>
      <c r="BS332" s="4"/>
      <c r="BT332" s="3">
        <f>0.5*0.3</f>
        <v>0.15</v>
      </c>
      <c r="BU332" s="4"/>
      <c r="BV332" s="4"/>
      <c r="BW332" s="4"/>
      <c r="BX332" s="4"/>
      <c r="BY332" s="4"/>
      <c r="BZ332" s="4" t="s">
        <v>169</v>
      </c>
      <c r="CA332" s="4"/>
      <c r="CB332" s="3">
        <f t="shared" si="110"/>
        <v>7.4999999999999997E-3</v>
      </c>
      <c r="CC332" s="4"/>
      <c r="CD332" s="4">
        <v>331.5</v>
      </c>
      <c r="CE332" s="4">
        <v>143.5</v>
      </c>
      <c r="CF332" s="4">
        <v>12.875</v>
      </c>
      <c r="CG332" s="4" t="s">
        <v>505</v>
      </c>
      <c r="CH332" s="4"/>
      <c r="CI332" s="4">
        <v>16</v>
      </c>
      <c r="CJ332" s="4"/>
      <c r="CK332" s="4">
        <v>155.5</v>
      </c>
      <c r="CL332" s="4">
        <v>0</v>
      </c>
      <c r="CM332" s="4" t="s">
        <v>159</v>
      </c>
      <c r="CN332" s="4" t="s">
        <v>507</v>
      </c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 t="s">
        <v>507</v>
      </c>
      <c r="DL332" s="4"/>
      <c r="DM332" s="4"/>
      <c r="DN332" s="4"/>
      <c r="DO332" s="4"/>
      <c r="DP332" s="4"/>
      <c r="DQ332" s="4"/>
      <c r="DR332" s="4"/>
      <c r="DS332" s="4" t="s">
        <v>315</v>
      </c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 t="s">
        <v>159</v>
      </c>
      <c r="ES332" s="4" t="s">
        <v>159</v>
      </c>
      <c r="ET332" s="3">
        <f t="shared" si="111"/>
        <v>0</v>
      </c>
      <c r="EU332" s="4" t="s">
        <v>159</v>
      </c>
      <c r="EV332" s="4"/>
      <c r="EW332" s="4"/>
      <c r="EX332" s="4"/>
      <c r="EY332" s="4" t="s">
        <v>507</v>
      </c>
      <c r="EZ332" s="4"/>
      <c r="FA332" s="4"/>
      <c r="FB332" s="4"/>
      <c r="FC332" s="4"/>
      <c r="FD332" s="4"/>
      <c r="FE332" s="4"/>
      <c r="FF332" s="4"/>
      <c r="FG332" s="4"/>
      <c r="FH332" s="4"/>
      <c r="FI332" s="4">
        <v>0.79874999999999996</v>
      </c>
      <c r="FJ332" s="4">
        <v>10.47</v>
      </c>
      <c r="FK332" s="4">
        <v>94.522499999999994</v>
      </c>
    </row>
    <row r="333" spans="1:167" x14ac:dyDescent="0.25">
      <c r="A333" s="13" t="s">
        <v>705</v>
      </c>
      <c r="B333" s="13" t="s">
        <v>704</v>
      </c>
      <c r="C333" s="4" t="s">
        <v>198</v>
      </c>
      <c r="D333" s="4"/>
      <c r="E333" s="1" t="s">
        <v>829</v>
      </c>
      <c r="F333" s="1"/>
      <c r="G333" s="1"/>
      <c r="H333" s="1" t="s">
        <v>825</v>
      </c>
      <c r="I333" s="1" t="s">
        <v>826</v>
      </c>
      <c r="J333" s="9" t="s">
        <v>834</v>
      </c>
      <c r="K333" s="9" t="s">
        <v>833</v>
      </c>
      <c r="L333" s="10">
        <v>401541</v>
      </c>
      <c r="M333" s="10">
        <v>4988010</v>
      </c>
      <c r="N333" s="15" t="s">
        <v>831</v>
      </c>
      <c r="O333" s="15"/>
      <c r="P333" s="4">
        <v>275.5</v>
      </c>
      <c r="Q333" s="4">
        <v>4.5</v>
      </c>
      <c r="R333" s="3">
        <v>479.5</v>
      </c>
      <c r="S333" s="4">
        <v>0</v>
      </c>
      <c r="T333" s="4">
        <v>0.26750000000000002</v>
      </c>
      <c r="U333" s="4">
        <v>7.9249999999999998</v>
      </c>
      <c r="V333" s="4">
        <v>209.32499999999999</v>
      </c>
      <c r="W333" s="4"/>
      <c r="X333" s="4">
        <v>11.95</v>
      </c>
      <c r="Y333" s="4">
        <v>287.55</v>
      </c>
      <c r="Z333" s="4">
        <v>1.0749999999999999E-2</v>
      </c>
      <c r="AA333" s="3">
        <f t="shared" si="106"/>
        <v>1.3821274999999999E-2</v>
      </c>
      <c r="AB333" s="4">
        <v>0.77675000000000005</v>
      </c>
      <c r="AC333" s="4">
        <v>0.76549999999999996</v>
      </c>
      <c r="AD333" s="3">
        <f t="shared" si="107"/>
        <v>3.3900933000000002</v>
      </c>
      <c r="AE333" s="4">
        <f>0.5*0.002</f>
        <v>1E-3</v>
      </c>
      <c r="AF333" s="3">
        <f t="shared" si="103"/>
        <v>3.2856999999999999E-3</v>
      </c>
      <c r="AG333" s="4">
        <v>0.45774999999999999</v>
      </c>
      <c r="AH333" s="3">
        <f t="shared" si="113"/>
        <v>1.5E-3</v>
      </c>
      <c r="AI333" s="4"/>
      <c r="AJ333" s="4">
        <v>1.2344999999999999</v>
      </c>
      <c r="AK333" s="3">
        <v>3.7499999999999999E-3</v>
      </c>
      <c r="AL333" s="4">
        <v>1.24</v>
      </c>
      <c r="AM333" s="4"/>
      <c r="AN333" s="4" t="s">
        <v>155</v>
      </c>
      <c r="AO333" s="4"/>
      <c r="AP333" s="4">
        <v>336.1</v>
      </c>
      <c r="AQ333" s="4">
        <v>83.644999999999996</v>
      </c>
      <c r="AR333" s="4">
        <v>0.995</v>
      </c>
      <c r="AS333" s="3" t="s">
        <v>215</v>
      </c>
      <c r="AT333" s="4">
        <v>19.105</v>
      </c>
      <c r="AU333" s="4">
        <v>2.7749999999999999</v>
      </c>
      <c r="AV333" s="4"/>
      <c r="AW333" s="3">
        <v>0.58599999999999997</v>
      </c>
      <c r="AX333" s="4"/>
      <c r="AY333" s="4"/>
      <c r="AZ333" s="4"/>
      <c r="BA333" s="3">
        <f t="shared" si="109"/>
        <v>0.2</v>
      </c>
      <c r="BB333" s="4"/>
      <c r="BC333" s="4">
        <v>23.45</v>
      </c>
      <c r="BD333" s="4"/>
      <c r="BE333" s="4"/>
      <c r="BF333" s="4"/>
      <c r="BG333" s="4"/>
      <c r="BH333" s="4"/>
      <c r="BI333" s="4"/>
      <c r="BJ333" s="4">
        <v>3.75</v>
      </c>
      <c r="BK333" s="4"/>
      <c r="BL333" s="3">
        <f t="shared" si="112"/>
        <v>0.01</v>
      </c>
      <c r="BM333" s="4"/>
      <c r="BN333" s="4">
        <v>0.82499999999999996</v>
      </c>
      <c r="BO333" s="4"/>
      <c r="BP333" s="4">
        <v>2.0125000000000002</v>
      </c>
      <c r="BQ333" s="4"/>
      <c r="BR333" s="4" t="s">
        <v>504</v>
      </c>
      <c r="BS333" s="4"/>
      <c r="BT333" s="3">
        <v>0.61250000000000004</v>
      </c>
      <c r="BU333" s="4"/>
      <c r="BV333" s="4"/>
      <c r="BW333" s="4"/>
      <c r="BX333" s="4"/>
      <c r="BY333" s="4"/>
      <c r="BZ333" s="4">
        <v>17.899999999999999</v>
      </c>
      <c r="CA333" s="4"/>
      <c r="CB333" s="3">
        <f t="shared" si="110"/>
        <v>7.4999999999999997E-3</v>
      </c>
      <c r="CC333" s="4"/>
      <c r="CD333" s="4">
        <v>537.5</v>
      </c>
      <c r="CE333" s="4">
        <v>281.75</v>
      </c>
      <c r="CF333" s="4">
        <v>25.125</v>
      </c>
      <c r="CG333" s="4">
        <v>10.625</v>
      </c>
      <c r="CH333" s="4"/>
      <c r="CI333" s="4">
        <v>35.5</v>
      </c>
      <c r="CJ333" s="4"/>
      <c r="CK333" s="4">
        <v>457.5</v>
      </c>
      <c r="CL333" s="4">
        <v>0</v>
      </c>
      <c r="CM333" s="4" t="s">
        <v>159</v>
      </c>
      <c r="CN333" s="4" t="s">
        <v>507</v>
      </c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 t="s">
        <v>507</v>
      </c>
      <c r="DL333" s="4"/>
      <c r="DM333" s="4"/>
      <c r="DN333" s="4"/>
      <c r="DO333" s="4"/>
      <c r="DP333" s="4"/>
      <c r="DQ333" s="4"/>
      <c r="DR333" s="4"/>
      <c r="DS333" s="4" t="s">
        <v>315</v>
      </c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 t="s">
        <v>159</v>
      </c>
      <c r="ES333" s="4" t="s">
        <v>159</v>
      </c>
      <c r="ET333" s="3">
        <f t="shared" si="111"/>
        <v>0</v>
      </c>
      <c r="EU333" s="4" t="s">
        <v>159</v>
      </c>
      <c r="EV333" s="4"/>
      <c r="EW333" s="4"/>
      <c r="EX333" s="4"/>
      <c r="EY333" s="4" t="s">
        <v>507</v>
      </c>
      <c r="EZ333" s="4"/>
      <c r="FA333" s="4"/>
      <c r="FB333" s="4"/>
      <c r="FC333" s="4"/>
      <c r="FD333" s="4"/>
      <c r="FE333" s="4"/>
      <c r="FF333" s="4"/>
      <c r="FG333" s="4"/>
      <c r="FH333" s="4"/>
      <c r="FI333" s="4">
        <v>1.4424999999999999</v>
      </c>
      <c r="FJ333" s="4">
        <v>10.154999999999999</v>
      </c>
      <c r="FK333" s="4">
        <v>93.444999999999993</v>
      </c>
    </row>
    <row r="334" spans="1:167" x14ac:dyDescent="0.25">
      <c r="A334" s="13" t="s">
        <v>707</v>
      </c>
      <c r="B334" s="13" t="s">
        <v>706</v>
      </c>
      <c r="C334" s="4" t="s">
        <v>198</v>
      </c>
      <c r="D334" s="4"/>
      <c r="E334" s="1" t="s">
        <v>829</v>
      </c>
      <c r="F334" s="1"/>
      <c r="G334" s="1"/>
      <c r="H334" s="1" t="s">
        <v>863</v>
      </c>
      <c r="I334" s="1"/>
      <c r="J334" s="9" t="s">
        <v>881</v>
      </c>
      <c r="K334" s="9" t="s">
        <v>833</v>
      </c>
      <c r="L334" s="10">
        <v>399836</v>
      </c>
      <c r="M334" s="10">
        <v>4931162</v>
      </c>
      <c r="N334" s="15" t="s">
        <v>831</v>
      </c>
      <c r="O334" s="15"/>
      <c r="P334" s="4">
        <v>110.125</v>
      </c>
      <c r="Q334" s="4">
        <v>6.25</v>
      </c>
      <c r="R334" s="3">
        <v>166.02500000000001</v>
      </c>
      <c r="S334" s="4">
        <v>0</v>
      </c>
      <c r="T334" s="4">
        <v>0.69</v>
      </c>
      <c r="U334" s="4">
        <v>8.35</v>
      </c>
      <c r="V334" s="4">
        <v>175.8</v>
      </c>
      <c r="W334" s="4"/>
      <c r="X334" s="4">
        <v>9.875</v>
      </c>
      <c r="Y334" s="4">
        <v>117.4</v>
      </c>
      <c r="Z334" s="4">
        <f>0.5*0.002</f>
        <v>1E-3</v>
      </c>
      <c r="AA334" s="3">
        <f t="shared" si="106"/>
        <v>1.2857000000000001E-3</v>
      </c>
      <c r="AB334" s="4">
        <v>0.33950000000000002</v>
      </c>
      <c r="AC334" s="4">
        <v>0.33950000000000002</v>
      </c>
      <c r="AD334" s="3">
        <f t="shared" si="107"/>
        <v>1.5035097000000002</v>
      </c>
      <c r="AE334" s="4">
        <f>0.5*0.002</f>
        <v>1E-3</v>
      </c>
      <c r="AF334" s="3">
        <f t="shared" si="103"/>
        <v>3.2856999999999999E-3</v>
      </c>
      <c r="AG334" s="4">
        <v>0.16700000000000001</v>
      </c>
      <c r="AH334" s="3">
        <f t="shared" si="113"/>
        <v>1.5E-3</v>
      </c>
      <c r="AI334" s="4"/>
      <c r="AJ334" s="4">
        <v>0.50649999999999995</v>
      </c>
      <c r="AK334" s="3" t="s">
        <v>224</v>
      </c>
      <c r="AL334" s="4">
        <v>0.84</v>
      </c>
      <c r="AM334" s="4"/>
      <c r="AN334" s="4" t="s">
        <v>155</v>
      </c>
      <c r="AO334" s="4"/>
      <c r="AP334" s="4">
        <v>134.33500000000001</v>
      </c>
      <c r="AQ334" s="4">
        <v>35.94</v>
      </c>
      <c r="AR334" s="4">
        <v>0.20250000000000001</v>
      </c>
      <c r="AS334" s="3" t="s">
        <v>215</v>
      </c>
      <c r="AT334" s="4" t="s">
        <v>506</v>
      </c>
      <c r="AU334" s="4">
        <v>1.3</v>
      </c>
      <c r="AV334" s="4"/>
      <c r="AW334" s="3">
        <v>2.19875</v>
      </c>
      <c r="AX334" s="4"/>
      <c r="AY334" s="4"/>
      <c r="AZ334" s="4"/>
      <c r="BA334" s="3">
        <f t="shared" si="109"/>
        <v>0.2</v>
      </c>
      <c r="BB334" s="4"/>
      <c r="BC334" s="4">
        <v>1.6625000000000001</v>
      </c>
      <c r="BD334" s="4"/>
      <c r="BE334" s="4"/>
      <c r="BF334" s="4"/>
      <c r="BG334" s="4"/>
      <c r="BH334" s="4"/>
      <c r="BI334" s="4"/>
      <c r="BJ334" s="4">
        <v>4</v>
      </c>
      <c r="BK334" s="4"/>
      <c r="BL334" s="3">
        <f t="shared" si="112"/>
        <v>0.01</v>
      </c>
      <c r="BM334" s="4"/>
      <c r="BN334" s="4" t="s">
        <v>501</v>
      </c>
      <c r="BO334" s="4"/>
      <c r="BP334" s="4" t="s">
        <v>503</v>
      </c>
      <c r="BQ334" s="4"/>
      <c r="BR334" s="4" t="s">
        <v>504</v>
      </c>
      <c r="BS334" s="4"/>
      <c r="BT334" s="3">
        <f>0.5*0.3</f>
        <v>0.15</v>
      </c>
      <c r="BU334" s="4"/>
      <c r="BV334" s="4"/>
      <c r="BW334" s="4"/>
      <c r="BX334" s="4"/>
      <c r="BY334" s="4"/>
      <c r="BZ334" s="4">
        <v>17.675000000000001</v>
      </c>
      <c r="CA334" s="4"/>
      <c r="CB334" s="3">
        <f t="shared" si="110"/>
        <v>7.4999999999999997E-3</v>
      </c>
      <c r="CC334" s="4"/>
      <c r="CD334" s="4">
        <v>209</v>
      </c>
      <c r="CE334" s="4">
        <v>49</v>
      </c>
      <c r="CF334" s="4" t="s">
        <v>505</v>
      </c>
      <c r="CG334" s="4" t="s">
        <v>505</v>
      </c>
      <c r="CH334" s="4"/>
      <c r="CI334" s="4">
        <v>8.75</v>
      </c>
      <c r="CJ334" s="4"/>
      <c r="CK334" s="4">
        <v>517.5</v>
      </c>
      <c r="CL334" s="4">
        <v>0</v>
      </c>
      <c r="CM334" s="4" t="s">
        <v>159</v>
      </c>
      <c r="CN334" s="4" t="s">
        <v>507</v>
      </c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 t="s">
        <v>507</v>
      </c>
      <c r="DL334" s="4"/>
      <c r="DM334" s="4"/>
      <c r="DN334" s="4"/>
      <c r="DO334" s="4"/>
      <c r="DP334" s="4"/>
      <c r="DQ334" s="4"/>
      <c r="DR334" s="4"/>
      <c r="DS334" s="4" t="s">
        <v>315</v>
      </c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 t="s">
        <v>159</v>
      </c>
      <c r="ES334" s="4" t="s">
        <v>159</v>
      </c>
      <c r="ET334" s="3">
        <f t="shared" si="111"/>
        <v>0</v>
      </c>
      <c r="EU334" s="4" t="s">
        <v>159</v>
      </c>
      <c r="EV334" s="4"/>
      <c r="EW334" s="4"/>
      <c r="EX334" s="4"/>
      <c r="EY334" s="4" t="s">
        <v>507</v>
      </c>
      <c r="EZ334" s="4"/>
      <c r="FA334" s="4"/>
      <c r="FB334" s="4"/>
      <c r="FC334" s="4"/>
      <c r="FD334" s="4"/>
      <c r="FE334" s="4"/>
      <c r="FF334" s="4"/>
      <c r="FG334" s="4"/>
      <c r="FH334" s="4"/>
      <c r="FI334" s="4">
        <v>1.5575000000000001</v>
      </c>
      <c r="FJ334" s="4">
        <v>10.567500000000001</v>
      </c>
      <c r="FK334" s="4">
        <v>93.03</v>
      </c>
    </row>
    <row r="335" spans="1:167" x14ac:dyDescent="0.25">
      <c r="A335" s="13" t="s">
        <v>709</v>
      </c>
      <c r="B335" s="13" t="s">
        <v>708</v>
      </c>
      <c r="C335" s="4" t="s">
        <v>198</v>
      </c>
      <c r="D335" s="4"/>
      <c r="E335" s="1" t="s">
        <v>836</v>
      </c>
      <c r="F335" s="1"/>
      <c r="G335" s="1"/>
      <c r="H335" s="1" t="s">
        <v>863</v>
      </c>
      <c r="I335" s="1"/>
      <c r="J335" s="9" t="s">
        <v>866</v>
      </c>
      <c r="K335" s="9" t="s">
        <v>865</v>
      </c>
      <c r="L335" s="10">
        <v>337565</v>
      </c>
      <c r="M335" s="10">
        <v>5033773</v>
      </c>
      <c r="N335" s="15" t="s">
        <v>831</v>
      </c>
      <c r="O335" s="15"/>
      <c r="P335" s="4">
        <v>126.25</v>
      </c>
      <c r="Q335" s="4" t="s">
        <v>215</v>
      </c>
      <c r="R335" s="3">
        <v>243.75</v>
      </c>
      <c r="S335" s="4">
        <v>0</v>
      </c>
      <c r="T335" s="4">
        <v>1.7324999999999999</v>
      </c>
      <c r="U335" s="4">
        <v>7.95</v>
      </c>
      <c r="V335" s="4">
        <v>292.75</v>
      </c>
      <c r="W335" s="4"/>
      <c r="X335" s="4">
        <v>8</v>
      </c>
      <c r="Y335" s="4">
        <v>134.5</v>
      </c>
      <c r="Z335" s="4">
        <v>4.1250000000000002E-3</v>
      </c>
      <c r="AA335" s="3">
        <f t="shared" si="106"/>
        <v>5.3035125000000004E-3</v>
      </c>
      <c r="AB335" s="4">
        <v>0.70399999999999996</v>
      </c>
      <c r="AC335" s="4">
        <v>0.7</v>
      </c>
      <c r="AD335" s="3">
        <f t="shared" si="107"/>
        <v>3.1000200000000002</v>
      </c>
      <c r="AE335" s="4">
        <f>0.5*0.001</f>
        <v>5.0000000000000001E-4</v>
      </c>
      <c r="AF335" s="3">
        <f t="shared" si="103"/>
        <v>1.64285E-3</v>
      </c>
      <c r="AG335" s="4">
        <v>4.1000000000000002E-2</v>
      </c>
      <c r="AH335" s="3">
        <f t="shared" si="113"/>
        <v>1.5E-3</v>
      </c>
      <c r="AI335" s="4"/>
      <c r="AJ335" s="4">
        <v>0.745</v>
      </c>
      <c r="AK335" s="3">
        <v>1.4500000000000001E-2</v>
      </c>
      <c r="AL335" s="4">
        <v>0.96750000000000003</v>
      </c>
      <c r="AM335" s="4" t="s">
        <v>219</v>
      </c>
      <c r="AN335" s="4" t="s">
        <v>155</v>
      </c>
      <c r="AO335" s="4">
        <v>3.2500000000000001E-2</v>
      </c>
      <c r="AP335" s="4">
        <v>154</v>
      </c>
      <c r="AQ335" s="4">
        <v>45.75</v>
      </c>
      <c r="AR335" s="4">
        <v>0.10875</v>
      </c>
      <c r="AS335" s="3">
        <v>1.575</v>
      </c>
      <c r="AT335" s="4">
        <v>4.9249999999999998</v>
      </c>
      <c r="AU335" s="4">
        <v>0.89249999999999996</v>
      </c>
      <c r="AV335" s="4"/>
      <c r="AW335" s="3">
        <v>2.8250000000000002</v>
      </c>
      <c r="AX335" s="4" t="s">
        <v>410</v>
      </c>
      <c r="AY335" s="4" t="s">
        <v>410</v>
      </c>
      <c r="AZ335" s="4" t="s">
        <v>500</v>
      </c>
      <c r="BA335" s="3">
        <f t="shared" si="109"/>
        <v>0.2</v>
      </c>
      <c r="BB335" s="4" t="s">
        <v>501</v>
      </c>
      <c r="BC335" s="4" t="s">
        <v>216</v>
      </c>
      <c r="BD335" s="4" t="s">
        <v>216</v>
      </c>
      <c r="BE335" s="4"/>
      <c r="BF335" s="4"/>
      <c r="BG335" s="4"/>
      <c r="BH335" s="4"/>
      <c r="BI335" s="4" t="s">
        <v>502</v>
      </c>
      <c r="BJ335" s="4" t="s">
        <v>219</v>
      </c>
      <c r="BK335" s="4"/>
      <c r="BL335" s="3">
        <f t="shared" si="112"/>
        <v>0.01</v>
      </c>
      <c r="BM335" s="4" t="s">
        <v>170</v>
      </c>
      <c r="BN335" s="4">
        <v>0.4</v>
      </c>
      <c r="BO335" s="4">
        <v>0.47499999999999998</v>
      </c>
      <c r="BP335" s="4" t="s">
        <v>503</v>
      </c>
      <c r="BQ335" s="4" t="s">
        <v>503</v>
      </c>
      <c r="BR335" s="4" t="s">
        <v>504</v>
      </c>
      <c r="BS335" s="4" t="s">
        <v>504</v>
      </c>
      <c r="BT335" s="3">
        <f>0.5*0.3</f>
        <v>0.15</v>
      </c>
      <c r="BU335" s="4" t="s">
        <v>216</v>
      </c>
      <c r="BV335" s="4"/>
      <c r="BW335" s="4" t="s">
        <v>181</v>
      </c>
      <c r="BX335" s="4">
        <v>0.29749999999999999</v>
      </c>
      <c r="BY335" s="4"/>
      <c r="BZ335" s="4" t="s">
        <v>169</v>
      </c>
      <c r="CA335" s="4" t="s">
        <v>169</v>
      </c>
      <c r="CB335" s="3">
        <f t="shared" si="110"/>
        <v>7.4999999999999997E-3</v>
      </c>
      <c r="CC335" s="4" t="s">
        <v>154</v>
      </c>
      <c r="CD335" s="4">
        <v>205</v>
      </c>
      <c r="CE335" s="4">
        <v>150.5</v>
      </c>
      <c r="CF335" s="4">
        <v>5.25</v>
      </c>
      <c r="CG335" s="4">
        <v>6.75</v>
      </c>
      <c r="CH335" s="4">
        <v>0.5</v>
      </c>
      <c r="CI335" s="4">
        <v>12</v>
      </c>
      <c r="CJ335" s="4"/>
      <c r="CK335" s="4">
        <v>33.5</v>
      </c>
      <c r="CL335" s="4">
        <v>37.5</v>
      </c>
      <c r="CM335" s="4" t="s">
        <v>159</v>
      </c>
      <c r="CN335" s="4" t="s">
        <v>507</v>
      </c>
      <c r="CO335" s="4"/>
      <c r="CP335" s="4"/>
      <c r="CQ335" s="4"/>
      <c r="CR335" s="4"/>
      <c r="CS335" s="4"/>
      <c r="CT335" s="4"/>
      <c r="CU335" s="4" t="s">
        <v>175</v>
      </c>
      <c r="CV335" s="4"/>
      <c r="CW335" s="4"/>
      <c r="CX335" s="4"/>
      <c r="CY335" s="4"/>
      <c r="CZ335" s="4" t="s">
        <v>216</v>
      </c>
      <c r="DA335" s="4" t="s">
        <v>350</v>
      </c>
      <c r="DB335" s="4" t="s">
        <v>508</v>
      </c>
      <c r="DC335" s="4" t="s">
        <v>350</v>
      </c>
      <c r="DD335" s="4" t="s">
        <v>509</v>
      </c>
      <c r="DE335" s="4" t="s">
        <v>507</v>
      </c>
      <c r="DF335" s="4" t="s">
        <v>507</v>
      </c>
      <c r="DG335" s="4" t="s">
        <v>507</v>
      </c>
      <c r="DH335" s="4"/>
      <c r="DI335" s="4" t="s">
        <v>507</v>
      </c>
      <c r="DJ335" s="4"/>
      <c r="DK335" s="4" t="s">
        <v>507</v>
      </c>
      <c r="DL335" s="4"/>
      <c r="DM335" s="4"/>
      <c r="DN335" s="4"/>
      <c r="DO335" s="4" t="s">
        <v>175</v>
      </c>
      <c r="DP335" s="4"/>
      <c r="DQ335" s="4"/>
      <c r="DR335" s="4"/>
      <c r="DS335" s="4" t="s">
        <v>315</v>
      </c>
      <c r="DT335" s="4"/>
      <c r="DU335" s="3" t="s">
        <v>508</v>
      </c>
      <c r="DV335" s="3" t="s">
        <v>508</v>
      </c>
      <c r="DW335" s="4" t="s">
        <v>407</v>
      </c>
      <c r="DX335" s="4"/>
      <c r="DY335" s="4"/>
      <c r="DZ335" s="4"/>
      <c r="EA335" s="4"/>
      <c r="EB335" s="4"/>
      <c r="EC335" s="4"/>
      <c r="ED335" s="4"/>
      <c r="EE335" s="3" t="s">
        <v>156</v>
      </c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 t="s">
        <v>159</v>
      </c>
      <c r="ES335" s="4" t="s">
        <v>159</v>
      </c>
      <c r="ET335" s="3">
        <f t="shared" si="111"/>
        <v>0</v>
      </c>
      <c r="EU335" s="4" t="s">
        <v>159</v>
      </c>
      <c r="EV335" s="4"/>
      <c r="EW335" s="4"/>
      <c r="EX335" s="4"/>
      <c r="EY335" s="4" t="s">
        <v>507</v>
      </c>
      <c r="EZ335" s="4"/>
      <c r="FA335" s="4" t="s">
        <v>175</v>
      </c>
      <c r="FB335" s="4"/>
      <c r="FC335" s="4"/>
      <c r="FD335" s="4"/>
      <c r="FE335" s="4"/>
      <c r="FF335" s="4"/>
      <c r="FG335" s="4"/>
      <c r="FH335" s="4"/>
      <c r="FI335" s="4">
        <v>0.75749999999999995</v>
      </c>
      <c r="FJ335" s="4">
        <v>12.05</v>
      </c>
      <c r="FK335" s="4">
        <v>101.75</v>
      </c>
    </row>
    <row r="336" spans="1:167" x14ac:dyDescent="0.25">
      <c r="A336" s="13" t="s">
        <v>711</v>
      </c>
      <c r="B336" s="13" t="s">
        <v>710</v>
      </c>
      <c r="C336" s="4" t="s">
        <v>198</v>
      </c>
      <c r="D336" s="4"/>
      <c r="E336" s="1" t="s">
        <v>882</v>
      </c>
      <c r="F336" s="1"/>
      <c r="G336" s="1"/>
      <c r="H336" s="1" t="s">
        <v>863</v>
      </c>
      <c r="I336" s="1"/>
      <c r="J336" s="9" t="s">
        <v>864</v>
      </c>
      <c r="K336" s="9" t="s">
        <v>865</v>
      </c>
      <c r="L336" s="10">
        <v>347841</v>
      </c>
      <c r="M336" s="10">
        <v>5005088</v>
      </c>
      <c r="N336" s="15" t="s">
        <v>831</v>
      </c>
      <c r="O336" s="15" t="s">
        <v>831</v>
      </c>
      <c r="P336" s="4">
        <v>237</v>
      </c>
      <c r="Q336" s="4">
        <v>8.4166670000000003</v>
      </c>
      <c r="R336" s="3">
        <v>583.58333300000004</v>
      </c>
      <c r="S336" s="4">
        <v>8.3333000000000004E-2</v>
      </c>
      <c r="T336" s="4">
        <v>2.2083330000000001</v>
      </c>
      <c r="U336" s="4">
        <v>7.85</v>
      </c>
      <c r="V336" s="4">
        <v>257.83333299999998</v>
      </c>
      <c r="W336" s="4" t="s">
        <v>219</v>
      </c>
      <c r="X336" s="4">
        <v>16.008333</v>
      </c>
      <c r="Y336" s="4">
        <v>281.75</v>
      </c>
      <c r="Z336" s="4">
        <v>2.0875000000000001E-2</v>
      </c>
      <c r="AA336" s="3">
        <f t="shared" si="106"/>
        <v>2.6838987500000001E-2</v>
      </c>
      <c r="AB336" s="4">
        <v>3.2083E-2</v>
      </c>
      <c r="AC336" s="4">
        <v>3.2667000000000002E-2</v>
      </c>
      <c r="AD336" s="3">
        <f t="shared" si="107"/>
        <v>0.14466907620000002</v>
      </c>
      <c r="AE336" s="4">
        <v>3.9170000000000003E-3</v>
      </c>
      <c r="AF336" s="3">
        <f t="shared" si="103"/>
        <v>1.2870086900000001E-2</v>
      </c>
      <c r="AG336" s="4">
        <v>0.217917</v>
      </c>
      <c r="AH336" s="3">
        <f t="shared" si="113"/>
        <v>1.5E-3</v>
      </c>
      <c r="AI336" s="4">
        <v>3.7616670000000001</v>
      </c>
      <c r="AJ336" s="4">
        <v>0.25</v>
      </c>
      <c r="AK336" s="3">
        <v>1.9332999999999999E-2</v>
      </c>
      <c r="AL336" s="4">
        <v>3.9241670000000002</v>
      </c>
      <c r="AM336" s="4"/>
      <c r="AN336" s="4" t="s">
        <v>155</v>
      </c>
      <c r="AO336" s="4">
        <v>3.5333000000000003E-2</v>
      </c>
      <c r="AP336" s="4">
        <v>291.25</v>
      </c>
      <c r="AQ336" s="4">
        <v>97.333332999999996</v>
      </c>
      <c r="AR336" s="4">
        <v>1.0433330000000001</v>
      </c>
      <c r="AS336" s="3">
        <v>53.416666999999997</v>
      </c>
      <c r="AT336" s="4">
        <v>6.0416670000000003</v>
      </c>
      <c r="AU336" s="4">
        <v>23.175000000000001</v>
      </c>
      <c r="AV336" s="4">
        <v>4.7416669999999996</v>
      </c>
      <c r="AW336" s="3">
        <v>5.6727270000000001</v>
      </c>
      <c r="AX336" s="4"/>
      <c r="AY336" s="4"/>
      <c r="AZ336" s="4"/>
      <c r="BA336" s="3">
        <v>0.78333299999999995</v>
      </c>
      <c r="BB336" s="4"/>
      <c r="BC336" s="4">
        <v>1.9875</v>
      </c>
      <c r="BD336" s="4"/>
      <c r="BE336" s="4"/>
      <c r="BF336" s="4"/>
      <c r="BG336" s="4"/>
      <c r="BH336" s="4"/>
      <c r="BI336" s="4"/>
      <c r="BJ336" s="4">
        <v>2</v>
      </c>
      <c r="BK336" s="4"/>
      <c r="BL336" s="3">
        <v>2.0833000000000001E-2</v>
      </c>
      <c r="BM336" s="4"/>
      <c r="BN336" s="4">
        <v>0.55833299999999997</v>
      </c>
      <c r="BO336" s="4"/>
      <c r="BP336" s="4">
        <v>13.533333000000001</v>
      </c>
      <c r="BQ336" s="4"/>
      <c r="BR336" s="4" t="s">
        <v>504</v>
      </c>
      <c r="BS336" s="4"/>
      <c r="BT336" s="3">
        <f>0.5*0.3</f>
        <v>0.15</v>
      </c>
      <c r="BU336" s="4"/>
      <c r="BV336" s="4"/>
      <c r="BW336" s="4"/>
      <c r="BX336" s="4"/>
      <c r="BY336" s="4"/>
      <c r="BZ336" s="4">
        <v>74.125</v>
      </c>
      <c r="CA336" s="4"/>
      <c r="CB336" s="3">
        <f t="shared" si="110"/>
        <v>7.4999999999999997E-3</v>
      </c>
      <c r="CC336" s="4"/>
      <c r="CD336" s="4">
        <v>453.33333299999998</v>
      </c>
      <c r="CE336" s="4">
        <v>378.91666700000002</v>
      </c>
      <c r="CF336" s="4">
        <v>25.583333</v>
      </c>
      <c r="CG336" s="4">
        <v>12.833333</v>
      </c>
      <c r="CH336" s="4"/>
      <c r="CI336" s="4">
        <v>37.083333000000003</v>
      </c>
      <c r="CJ336" s="4"/>
      <c r="CK336" s="4">
        <v>72.083332999999996</v>
      </c>
      <c r="CL336" s="4">
        <v>70.333332999999996</v>
      </c>
      <c r="CM336" s="4" t="s">
        <v>159</v>
      </c>
      <c r="CN336" s="4" t="s">
        <v>507</v>
      </c>
      <c r="CO336" s="4"/>
      <c r="CP336" s="4"/>
      <c r="CQ336" s="4"/>
      <c r="CR336" s="4"/>
      <c r="CS336" s="4"/>
      <c r="CT336" s="4">
        <v>23.333333</v>
      </c>
      <c r="CU336" s="4"/>
      <c r="CV336" s="4"/>
      <c r="CW336" s="4"/>
      <c r="CX336" s="4"/>
      <c r="CY336" s="4"/>
      <c r="CZ336" s="4"/>
      <c r="DA336" s="4" t="s">
        <v>350</v>
      </c>
      <c r="DB336" s="4" t="s">
        <v>508</v>
      </c>
      <c r="DC336" s="4" t="s">
        <v>350</v>
      </c>
      <c r="DD336" s="4" t="s">
        <v>509</v>
      </c>
      <c r="DE336" s="4"/>
      <c r="DF336" s="4"/>
      <c r="DG336" s="4"/>
      <c r="DH336" s="4"/>
      <c r="DI336" s="4"/>
      <c r="DJ336" s="4"/>
      <c r="DK336" s="4" t="s">
        <v>507</v>
      </c>
      <c r="DL336" s="3" t="s">
        <v>170</v>
      </c>
      <c r="DM336" s="4"/>
      <c r="DN336" s="4"/>
      <c r="DO336" s="4"/>
      <c r="DP336" s="4"/>
      <c r="DQ336" s="3" t="s">
        <v>175</v>
      </c>
      <c r="DR336" s="4"/>
      <c r="DS336" s="4" t="s">
        <v>315</v>
      </c>
      <c r="DT336" s="4"/>
      <c r="DU336" s="4"/>
      <c r="DV336" s="4"/>
      <c r="DW336" s="4" t="s">
        <v>407</v>
      </c>
      <c r="DX336" s="4"/>
      <c r="DY336" s="4"/>
      <c r="DZ336" s="3" t="s">
        <v>170</v>
      </c>
      <c r="EA336" s="3" t="s">
        <v>170</v>
      </c>
      <c r="EB336" s="3" t="s">
        <v>170</v>
      </c>
      <c r="EC336" s="4"/>
      <c r="ED336" s="4"/>
      <c r="EE336" s="4"/>
      <c r="EF336" s="4"/>
      <c r="EG336" s="4"/>
      <c r="EH336" s="4"/>
      <c r="EI336" s="3" t="s">
        <v>170</v>
      </c>
      <c r="EJ336" s="1"/>
      <c r="EK336" s="3" t="s">
        <v>170</v>
      </c>
      <c r="EL336" s="3" t="s">
        <v>170</v>
      </c>
      <c r="EM336" s="4"/>
      <c r="EN336" s="4"/>
      <c r="EO336" s="4"/>
      <c r="EP336" s="4"/>
      <c r="EQ336" s="4"/>
      <c r="ER336" s="4" t="s">
        <v>159</v>
      </c>
      <c r="ES336" s="4" t="s">
        <v>159</v>
      </c>
      <c r="ET336" s="3">
        <f t="shared" si="111"/>
        <v>0</v>
      </c>
      <c r="EU336" s="4" t="s">
        <v>159</v>
      </c>
      <c r="EV336" s="4"/>
      <c r="EW336" s="4"/>
      <c r="EX336" s="4"/>
      <c r="EY336" s="4" t="s">
        <v>507</v>
      </c>
      <c r="EZ336" s="4"/>
      <c r="FA336" s="4"/>
      <c r="FB336" s="4"/>
      <c r="FC336" s="4"/>
      <c r="FD336" s="4"/>
      <c r="FE336" s="4"/>
      <c r="FF336" s="4"/>
      <c r="FG336" s="4"/>
      <c r="FH336" s="4">
        <v>1.0191669999999999</v>
      </c>
      <c r="FI336" s="4">
        <v>2.4591669999999999</v>
      </c>
      <c r="FJ336" s="4">
        <v>8.7833330000000007</v>
      </c>
      <c r="FK336" s="4">
        <v>87.435833000000002</v>
      </c>
    </row>
    <row r="337" spans="1:167" x14ac:dyDescent="0.25">
      <c r="A337" s="13" t="s">
        <v>713</v>
      </c>
      <c r="B337" s="13" t="s">
        <v>712</v>
      </c>
      <c r="C337" s="4" t="s">
        <v>198</v>
      </c>
      <c r="D337" s="4"/>
      <c r="E337" s="1" t="s">
        <v>882</v>
      </c>
      <c r="F337" s="1"/>
      <c r="G337" s="1"/>
      <c r="H337" s="1" t="s">
        <v>863</v>
      </c>
      <c r="I337" s="1"/>
      <c r="J337" s="9" t="s">
        <v>864</v>
      </c>
      <c r="K337" s="9" t="s">
        <v>865</v>
      </c>
      <c r="L337" s="10">
        <v>347080</v>
      </c>
      <c r="M337" s="10">
        <v>4994889</v>
      </c>
      <c r="N337" s="15" t="s">
        <v>831</v>
      </c>
      <c r="O337" s="15" t="s">
        <v>831</v>
      </c>
      <c r="P337" s="4">
        <v>228.58333300000001</v>
      </c>
      <c r="Q337" s="4">
        <v>5.125</v>
      </c>
      <c r="R337" s="3">
        <v>639.83333300000004</v>
      </c>
      <c r="S337" s="4">
        <v>0</v>
      </c>
      <c r="T337" s="4">
        <v>1.2508330000000001</v>
      </c>
      <c r="U337" s="4">
        <v>7.7833329999999998</v>
      </c>
      <c r="V337" s="4">
        <v>275.33333299999998</v>
      </c>
      <c r="W337" s="4" t="s">
        <v>219</v>
      </c>
      <c r="X337" s="4">
        <v>17.516667000000002</v>
      </c>
      <c r="Y337" s="4">
        <v>264.454545</v>
      </c>
      <c r="Z337" s="4">
        <v>1.7083000000000001E-2</v>
      </c>
      <c r="AA337" s="3">
        <f t="shared" si="106"/>
        <v>2.1963613100000001E-2</v>
      </c>
      <c r="AB337" s="4">
        <v>2.725E-2</v>
      </c>
      <c r="AC337" s="4">
        <v>3.125E-2</v>
      </c>
      <c r="AD337" s="3">
        <f t="shared" si="107"/>
        <v>0.13839375000000001</v>
      </c>
      <c r="AE337" s="4">
        <v>4.4999999999999997E-3</v>
      </c>
      <c r="AF337" s="3">
        <f t="shared" si="103"/>
        <v>1.4785649999999997E-2</v>
      </c>
      <c r="AG337" s="4">
        <v>0.186917</v>
      </c>
      <c r="AH337" s="3">
        <f t="shared" si="113"/>
        <v>1.5E-3</v>
      </c>
      <c r="AI337" s="4">
        <v>2.3027500000000001</v>
      </c>
      <c r="AJ337" s="4">
        <v>0.214167</v>
      </c>
      <c r="AK337" s="3">
        <v>1.6167000000000001E-2</v>
      </c>
      <c r="AL337" s="4">
        <v>2.5834999999999999</v>
      </c>
      <c r="AM337" s="4"/>
      <c r="AN337" s="4" t="s">
        <v>155</v>
      </c>
      <c r="AO337" s="4">
        <v>3.4417000000000003E-2</v>
      </c>
      <c r="AP337" s="4">
        <v>274</v>
      </c>
      <c r="AQ337" s="4">
        <v>93.5</v>
      </c>
      <c r="AR337" s="4">
        <v>0.88416700000000004</v>
      </c>
      <c r="AS337" s="3">
        <v>82.416667000000004</v>
      </c>
      <c r="AT337" s="4">
        <v>6.266667</v>
      </c>
      <c r="AU337" s="4">
        <v>44.333333000000003</v>
      </c>
      <c r="AV337" s="4">
        <v>3.375</v>
      </c>
      <c r="AW337" s="3">
        <v>14.858333</v>
      </c>
      <c r="AX337" s="4"/>
      <c r="AY337" s="4"/>
      <c r="AZ337" s="4"/>
      <c r="BA337" s="3">
        <v>0.95</v>
      </c>
      <c r="BB337" s="4"/>
      <c r="BC337" s="4">
        <v>0.81666700000000003</v>
      </c>
      <c r="BD337" s="4"/>
      <c r="BE337" s="4"/>
      <c r="BF337" s="4"/>
      <c r="BG337" s="4"/>
      <c r="BH337" s="4"/>
      <c r="BI337" s="4"/>
      <c r="BJ337" s="4" t="s">
        <v>219</v>
      </c>
      <c r="BK337" s="4"/>
      <c r="BL337" s="3">
        <f>0.5*0.02</f>
        <v>0.01</v>
      </c>
      <c r="BM337" s="4"/>
      <c r="BN337" s="4">
        <v>0.59166700000000005</v>
      </c>
      <c r="BO337" s="4"/>
      <c r="BP337" s="4">
        <v>9.4458330000000004</v>
      </c>
      <c r="BQ337" s="4"/>
      <c r="BR337" s="4" t="s">
        <v>504</v>
      </c>
      <c r="BS337" s="4"/>
      <c r="BT337" s="3">
        <f>0.5*0.3</f>
        <v>0.15</v>
      </c>
      <c r="BU337" s="4"/>
      <c r="BV337" s="4"/>
      <c r="BW337" s="4"/>
      <c r="BX337" s="4"/>
      <c r="BY337" s="4"/>
      <c r="BZ337" s="4">
        <v>38.454545000000003</v>
      </c>
      <c r="CA337" s="4"/>
      <c r="CB337" s="3">
        <f t="shared" si="110"/>
        <v>7.4999999999999997E-3</v>
      </c>
      <c r="CC337" s="4"/>
      <c r="CD337" s="4">
        <v>612.5</v>
      </c>
      <c r="CE337" s="4">
        <v>313.33333299999998</v>
      </c>
      <c r="CF337" s="4">
        <v>3.9166669999999999</v>
      </c>
      <c r="CG337" s="4">
        <v>1.6666669999999999</v>
      </c>
      <c r="CH337" s="4"/>
      <c r="CI337" s="4">
        <v>3.4166669999999999</v>
      </c>
      <c r="CJ337" s="4"/>
      <c r="CK337" s="4">
        <v>17.583333</v>
      </c>
      <c r="CL337" s="4">
        <v>68.941666999999995</v>
      </c>
      <c r="CM337" s="4" t="s">
        <v>159</v>
      </c>
      <c r="CN337" s="4" t="s">
        <v>507</v>
      </c>
      <c r="CO337" s="4"/>
      <c r="CP337" s="4"/>
      <c r="CQ337" s="4"/>
      <c r="CR337" s="4"/>
      <c r="CS337" s="4"/>
      <c r="CT337" s="4">
        <v>27.208333</v>
      </c>
      <c r="CU337" s="4"/>
      <c r="CV337" s="4"/>
      <c r="CW337" s="4"/>
      <c r="CX337" s="4"/>
      <c r="CY337" s="4"/>
      <c r="CZ337" s="4"/>
      <c r="DA337" s="4" t="s">
        <v>350</v>
      </c>
      <c r="DB337" s="4" t="s">
        <v>508</v>
      </c>
      <c r="DC337" s="4" t="s">
        <v>350</v>
      </c>
      <c r="DD337" s="4" t="s">
        <v>509</v>
      </c>
      <c r="DE337" s="4"/>
      <c r="DF337" s="4"/>
      <c r="DG337" s="4"/>
      <c r="DH337" s="4"/>
      <c r="DI337" s="4"/>
      <c r="DJ337" s="4"/>
      <c r="DK337" s="4" t="s">
        <v>507</v>
      </c>
      <c r="DL337" s="3" t="s">
        <v>170</v>
      </c>
      <c r="DM337" s="4"/>
      <c r="DN337" s="4"/>
      <c r="DO337" s="4"/>
      <c r="DP337" s="4"/>
      <c r="DQ337" s="3" t="s">
        <v>175</v>
      </c>
      <c r="DR337" s="4"/>
      <c r="DS337" s="4" t="s">
        <v>315</v>
      </c>
      <c r="DT337" s="4"/>
      <c r="DU337" s="4"/>
      <c r="DV337" s="4"/>
      <c r="DW337" s="4" t="s">
        <v>407</v>
      </c>
      <c r="DX337" s="4"/>
      <c r="DY337" s="4"/>
      <c r="DZ337" s="3" t="s">
        <v>170</v>
      </c>
      <c r="EA337" s="3" t="s">
        <v>170</v>
      </c>
      <c r="EB337" s="3" t="s">
        <v>170</v>
      </c>
      <c r="EC337" s="4"/>
      <c r="ED337" s="4"/>
      <c r="EE337" s="4"/>
      <c r="EF337" s="4"/>
      <c r="EG337" s="4"/>
      <c r="EH337" s="4"/>
      <c r="EI337" s="3" t="s">
        <v>170</v>
      </c>
      <c r="EJ337" s="1"/>
      <c r="EK337" s="3" t="s">
        <v>170</v>
      </c>
      <c r="EL337" s="3" t="s">
        <v>170</v>
      </c>
      <c r="EM337" s="4"/>
      <c r="EN337" s="4"/>
      <c r="EO337" s="4"/>
      <c r="EP337" s="4"/>
      <c r="EQ337" s="4"/>
      <c r="ER337" s="4" t="s">
        <v>159</v>
      </c>
      <c r="ES337" s="4" t="s">
        <v>159</v>
      </c>
      <c r="ET337" s="3">
        <f t="shared" si="111"/>
        <v>0</v>
      </c>
      <c r="EU337" s="4" t="s">
        <v>159</v>
      </c>
      <c r="EV337" s="4"/>
      <c r="EW337" s="4"/>
      <c r="EX337" s="4"/>
      <c r="EY337" s="4" t="s">
        <v>507</v>
      </c>
      <c r="EZ337" s="4"/>
      <c r="FA337" s="4"/>
      <c r="FB337" s="4"/>
      <c r="FC337" s="4"/>
      <c r="FD337" s="4"/>
      <c r="FE337" s="4"/>
      <c r="FF337" s="4"/>
      <c r="FG337" s="4"/>
      <c r="FH337" s="4">
        <v>1.4450000000000001</v>
      </c>
      <c r="FI337" s="4">
        <v>1.233333</v>
      </c>
      <c r="FJ337" s="4">
        <v>10.1</v>
      </c>
      <c r="FK337" s="4">
        <v>105.129167</v>
      </c>
    </row>
    <row r="338" spans="1:167" x14ac:dyDescent="0.25">
      <c r="A338" s="13" t="s">
        <v>715</v>
      </c>
      <c r="B338" s="13" t="s">
        <v>714</v>
      </c>
      <c r="C338" s="4" t="s">
        <v>198</v>
      </c>
      <c r="D338" s="4"/>
      <c r="E338" s="1" t="s">
        <v>883</v>
      </c>
      <c r="F338" s="1"/>
      <c r="G338" s="1"/>
      <c r="H338" s="1" t="s">
        <v>863</v>
      </c>
      <c r="I338" s="1"/>
      <c r="J338" s="9" t="s">
        <v>864</v>
      </c>
      <c r="K338" s="9" t="s">
        <v>865</v>
      </c>
      <c r="L338" s="10">
        <v>333460</v>
      </c>
      <c r="M338" s="10">
        <v>4970496</v>
      </c>
      <c r="N338" s="15" t="s">
        <v>831</v>
      </c>
      <c r="O338" s="15"/>
      <c r="P338" s="4">
        <v>125.25</v>
      </c>
      <c r="Q338" s="4"/>
      <c r="R338" s="3">
        <v>418.25</v>
      </c>
      <c r="S338" s="4"/>
      <c r="T338" s="4" t="s">
        <v>657</v>
      </c>
      <c r="U338" s="4">
        <v>8.0749999999999993</v>
      </c>
      <c r="V338" s="4">
        <v>96.265000000000001</v>
      </c>
      <c r="W338" s="4"/>
      <c r="X338" s="4">
        <v>13.4</v>
      </c>
      <c r="Y338" s="4">
        <v>146</v>
      </c>
      <c r="Z338" s="4">
        <f>0.5*0.008</f>
        <v>4.0000000000000001E-3</v>
      </c>
      <c r="AA338" s="3">
        <f t="shared" si="106"/>
        <v>5.1428000000000003E-3</v>
      </c>
      <c r="AB338" s="4">
        <v>1.0449999999999999E-2</v>
      </c>
      <c r="AC338" s="4">
        <f>0.5*0.02</f>
        <v>0.01</v>
      </c>
      <c r="AD338" s="3">
        <f t="shared" si="107"/>
        <v>4.4286000000000006E-2</v>
      </c>
      <c r="AE338" s="4">
        <f>0.5*0.002</f>
        <v>1E-3</v>
      </c>
      <c r="AF338" s="3">
        <f t="shared" si="103"/>
        <v>3.2856999999999999E-3</v>
      </c>
      <c r="AG338" s="4">
        <v>0.247</v>
      </c>
      <c r="AH338" s="3">
        <v>4.2500000000000003E-3</v>
      </c>
      <c r="AI338" s="4"/>
      <c r="AJ338" s="4">
        <v>0.25750000000000001</v>
      </c>
      <c r="AK338" s="3">
        <v>6.0829999999999999E-3</v>
      </c>
      <c r="AL338" s="4">
        <v>1.7749999999999999</v>
      </c>
      <c r="AM338" s="4"/>
      <c r="AN338" s="4" t="s">
        <v>155</v>
      </c>
      <c r="AO338" s="4"/>
      <c r="AP338" s="4">
        <v>152.75</v>
      </c>
      <c r="AQ338" s="4">
        <v>40.450000000000003</v>
      </c>
      <c r="AR338" s="4">
        <v>1.625</v>
      </c>
      <c r="AS338" s="3">
        <v>55.25</v>
      </c>
      <c r="AT338" s="4">
        <v>10.95</v>
      </c>
      <c r="AU338" s="4">
        <v>33.5</v>
      </c>
      <c r="AV338" s="4"/>
      <c r="AW338" s="3">
        <v>15</v>
      </c>
      <c r="AX338" s="4"/>
      <c r="AY338" s="4"/>
      <c r="AZ338" s="4"/>
      <c r="BA338" s="3">
        <v>0.54025000000000001</v>
      </c>
      <c r="BB338" s="4"/>
      <c r="BC338" s="4">
        <v>0.57099999999999995</v>
      </c>
      <c r="BD338" s="4"/>
      <c r="BE338" s="4"/>
      <c r="BF338" s="4"/>
      <c r="BG338" s="4"/>
      <c r="BH338" s="4"/>
      <c r="BI338" s="4"/>
      <c r="BJ338" s="4">
        <v>4.3005000000000004</v>
      </c>
      <c r="BK338" s="4"/>
      <c r="BL338" s="3">
        <f>0.5*0.01</f>
        <v>5.0000000000000001E-3</v>
      </c>
      <c r="BM338" s="4"/>
      <c r="BN338" s="4">
        <v>0.27734999999999999</v>
      </c>
      <c r="BO338" s="4"/>
      <c r="BP338" s="4">
        <v>0.13475000000000001</v>
      </c>
      <c r="BQ338" s="4"/>
      <c r="BR338" s="4">
        <v>0.1986</v>
      </c>
      <c r="BS338" s="4"/>
      <c r="BT338" s="3">
        <v>4.9399999999999999E-2</v>
      </c>
      <c r="BU338" s="4"/>
      <c r="BV338" s="4"/>
      <c r="BW338" s="4"/>
      <c r="BX338" s="4"/>
      <c r="BY338" s="4"/>
      <c r="BZ338" s="4">
        <v>4.08</v>
      </c>
      <c r="CA338" s="4"/>
      <c r="CB338" s="3">
        <f>0.5*0.01</f>
        <v>5.0000000000000001E-3</v>
      </c>
      <c r="CC338" s="4"/>
      <c r="CD338" s="4">
        <v>91.75</v>
      </c>
      <c r="CE338" s="4">
        <v>54.75</v>
      </c>
      <c r="CF338" s="4">
        <v>0.5</v>
      </c>
      <c r="CG338" s="4">
        <v>0</v>
      </c>
      <c r="CH338" s="4"/>
      <c r="CI338" s="4">
        <v>0</v>
      </c>
      <c r="CJ338" s="4"/>
      <c r="CK338" s="4">
        <v>5</v>
      </c>
      <c r="CL338" s="4">
        <v>0</v>
      </c>
      <c r="CM338" s="4" t="s">
        <v>659</v>
      </c>
      <c r="CN338" s="4" t="s">
        <v>660</v>
      </c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 t="s">
        <v>667</v>
      </c>
      <c r="DL338" s="3" t="s">
        <v>668</v>
      </c>
      <c r="DM338" s="4"/>
      <c r="DN338" s="4"/>
      <c r="DO338" s="4"/>
      <c r="DP338" s="4"/>
      <c r="DQ338" s="3" t="s">
        <v>155</v>
      </c>
      <c r="DR338" s="4"/>
      <c r="DS338" s="4" t="s">
        <v>669</v>
      </c>
      <c r="DT338" s="4"/>
      <c r="DU338" s="4"/>
      <c r="DV338" s="4"/>
      <c r="DW338" s="4"/>
      <c r="DX338" s="4"/>
      <c r="DY338" s="4"/>
      <c r="DZ338" s="3" t="s">
        <v>671</v>
      </c>
      <c r="EA338" s="3" t="s">
        <v>407</v>
      </c>
      <c r="EB338" s="3" t="s">
        <v>672</v>
      </c>
      <c r="EC338" s="4"/>
      <c r="ED338" s="4"/>
      <c r="EE338" s="4"/>
      <c r="EF338" s="4"/>
      <c r="EG338" s="4"/>
      <c r="EH338" s="4"/>
      <c r="EI338" s="3" t="s">
        <v>673</v>
      </c>
      <c r="EJ338" s="1"/>
      <c r="EK338" s="3" t="s">
        <v>674</v>
      </c>
      <c r="EL338" s="3" t="s">
        <v>668</v>
      </c>
      <c r="EM338" s="4"/>
      <c r="EN338" s="4"/>
      <c r="EO338" s="4"/>
      <c r="EP338" s="4"/>
      <c r="EQ338" s="4"/>
      <c r="ER338" s="4" t="s">
        <v>675</v>
      </c>
      <c r="ES338" s="4" t="s">
        <v>677</v>
      </c>
      <c r="ET338" s="3">
        <f t="shared" si="111"/>
        <v>0</v>
      </c>
      <c r="EU338" s="4" t="s">
        <v>676</v>
      </c>
      <c r="EV338" s="4"/>
      <c r="EW338" s="4"/>
      <c r="EX338" s="4"/>
      <c r="EY338" s="4" t="s">
        <v>678</v>
      </c>
      <c r="EZ338" s="4"/>
      <c r="FA338" s="4"/>
      <c r="FB338" s="4"/>
      <c r="FC338" s="4"/>
      <c r="FD338" s="4"/>
      <c r="FE338" s="4"/>
      <c r="FF338" s="4"/>
      <c r="FG338" s="4"/>
      <c r="FH338" s="4"/>
      <c r="FI338" s="4">
        <v>1.75</v>
      </c>
      <c r="FJ338" s="4">
        <v>11.025</v>
      </c>
      <c r="FK338" s="4">
        <v>106.005</v>
      </c>
    </row>
    <row r="339" spans="1:167" x14ac:dyDescent="0.25">
      <c r="A339" s="13" t="s">
        <v>717</v>
      </c>
      <c r="B339" s="13" t="s">
        <v>716</v>
      </c>
      <c r="C339" s="4" t="s">
        <v>198</v>
      </c>
      <c r="D339" s="4"/>
      <c r="E339" s="1" t="s">
        <v>829</v>
      </c>
      <c r="F339" s="1"/>
      <c r="G339" s="1"/>
      <c r="H339" s="1" t="s">
        <v>863</v>
      </c>
      <c r="I339" s="1"/>
      <c r="J339" s="9" t="s">
        <v>866</v>
      </c>
      <c r="K339" s="9" t="s">
        <v>865</v>
      </c>
      <c r="L339" s="10">
        <v>339556</v>
      </c>
      <c r="M339" s="10">
        <v>5023676</v>
      </c>
      <c r="N339" s="15" t="s">
        <v>831</v>
      </c>
      <c r="O339" s="15"/>
      <c r="P339" s="4">
        <v>134</v>
      </c>
      <c r="Q339" s="4" t="s">
        <v>215</v>
      </c>
      <c r="R339" s="3">
        <v>253.75</v>
      </c>
      <c r="S339" s="4">
        <v>0</v>
      </c>
      <c r="T339" s="4">
        <v>1.1025</v>
      </c>
      <c r="U339" s="4">
        <v>7.85</v>
      </c>
      <c r="V339" s="4">
        <v>322.75</v>
      </c>
      <c r="W339" s="4"/>
      <c r="X339" s="4">
        <v>9.8249999999999993</v>
      </c>
      <c r="Y339" s="4">
        <v>143</v>
      </c>
      <c r="Z339" s="4">
        <v>4.4999999999999997E-3</v>
      </c>
      <c r="AA339" s="3">
        <f t="shared" si="106"/>
        <v>5.7856499999999998E-3</v>
      </c>
      <c r="AB339" s="4">
        <v>0.70225000000000004</v>
      </c>
      <c r="AC339" s="4">
        <v>0.69750000000000001</v>
      </c>
      <c r="AD339" s="3">
        <f t="shared" si="107"/>
        <v>3.0889485000000003</v>
      </c>
      <c r="AE339" s="4">
        <f t="shared" ref="AE339:AE344" si="114">0.5*0.001</f>
        <v>5.0000000000000001E-4</v>
      </c>
      <c r="AF339" s="3">
        <f t="shared" si="103"/>
        <v>1.64285E-3</v>
      </c>
      <c r="AG339" s="4">
        <v>6.5250000000000002E-2</v>
      </c>
      <c r="AH339" s="3">
        <f>0.5*0.003</f>
        <v>1.5E-3</v>
      </c>
      <c r="AI339" s="4"/>
      <c r="AJ339" s="4">
        <v>0.76749999999999996</v>
      </c>
      <c r="AK339" s="3">
        <v>1.4500000000000001E-2</v>
      </c>
      <c r="AL339" s="4">
        <v>0.80249999999999999</v>
      </c>
      <c r="AM339" s="4"/>
      <c r="AN339" s="4" t="s">
        <v>155</v>
      </c>
      <c r="AO339" s="4">
        <v>2.4250000000000001E-2</v>
      </c>
      <c r="AP339" s="4">
        <v>163</v>
      </c>
      <c r="AQ339" s="4">
        <v>47.75</v>
      </c>
      <c r="AR339" s="4">
        <v>0.2525</v>
      </c>
      <c r="AS339" s="3">
        <v>4.25</v>
      </c>
      <c r="AT339" s="4">
        <v>5.7</v>
      </c>
      <c r="AU339" s="4">
        <v>2.15</v>
      </c>
      <c r="AV339" s="4"/>
      <c r="AW339" s="3">
        <v>2.7</v>
      </c>
      <c r="AX339" s="4"/>
      <c r="AY339" s="4"/>
      <c r="AZ339" s="4"/>
      <c r="BA339" s="3">
        <f>0.5*0.4</f>
        <v>0.2</v>
      </c>
      <c r="BB339" s="4"/>
      <c r="BC339" s="4">
        <v>0.73750000000000004</v>
      </c>
      <c r="BD339" s="4"/>
      <c r="BE339" s="4"/>
      <c r="BF339" s="4"/>
      <c r="BG339" s="4"/>
      <c r="BH339" s="4"/>
      <c r="BI339" s="4"/>
      <c r="BJ339" s="4">
        <v>3.25</v>
      </c>
      <c r="BK339" s="4"/>
      <c r="BL339" s="3">
        <f>0.5*0.02</f>
        <v>0.01</v>
      </c>
      <c r="BM339" s="4"/>
      <c r="BN339" s="4" t="s">
        <v>501</v>
      </c>
      <c r="BO339" s="4"/>
      <c r="BP339" s="4" t="s">
        <v>503</v>
      </c>
      <c r="BQ339" s="4"/>
      <c r="BR339" s="4" t="s">
        <v>504</v>
      </c>
      <c r="BS339" s="4"/>
      <c r="BT339" s="3">
        <f t="shared" ref="BT339:BT347" si="115">0.5*0.3</f>
        <v>0.15</v>
      </c>
      <c r="BU339" s="4"/>
      <c r="BV339" s="4"/>
      <c r="BW339" s="4"/>
      <c r="BX339" s="4"/>
      <c r="BY339" s="4"/>
      <c r="BZ339" s="4" t="s">
        <v>169</v>
      </c>
      <c r="CA339" s="4"/>
      <c r="CB339" s="3">
        <f t="shared" ref="CB339:CB347" si="116">0.5*0.015</f>
        <v>7.4999999999999997E-3</v>
      </c>
      <c r="CC339" s="4"/>
      <c r="CD339" s="4">
        <v>240</v>
      </c>
      <c r="CE339" s="4">
        <v>54.75</v>
      </c>
      <c r="CF339" s="4">
        <v>9.75</v>
      </c>
      <c r="CG339" s="4"/>
      <c r="CH339" s="4"/>
      <c r="CI339" s="4">
        <v>14.5</v>
      </c>
      <c r="CJ339" s="4"/>
      <c r="CK339" s="4">
        <v>35</v>
      </c>
      <c r="CL339" s="4">
        <v>87.5</v>
      </c>
      <c r="CM339" s="4" t="s">
        <v>159</v>
      </c>
      <c r="CN339" s="4" t="s">
        <v>507</v>
      </c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 t="s">
        <v>507</v>
      </c>
      <c r="DL339" s="4"/>
      <c r="DM339" s="4"/>
      <c r="DN339" s="4"/>
      <c r="DO339" s="4"/>
      <c r="DP339" s="4"/>
      <c r="DQ339" s="4"/>
      <c r="DR339" s="4"/>
      <c r="DS339" s="4" t="s">
        <v>315</v>
      </c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 t="s">
        <v>159</v>
      </c>
      <c r="ES339" s="4" t="s">
        <v>159</v>
      </c>
      <c r="ET339" s="3">
        <f t="shared" si="111"/>
        <v>0</v>
      </c>
      <c r="EU339" s="4" t="s">
        <v>159</v>
      </c>
      <c r="EV339" s="4"/>
      <c r="EW339" s="4"/>
      <c r="EX339" s="4"/>
      <c r="EY339" s="4" t="s">
        <v>507</v>
      </c>
      <c r="EZ339" s="4"/>
      <c r="FA339" s="4"/>
      <c r="FB339" s="4"/>
      <c r="FC339" s="4"/>
      <c r="FD339" s="4"/>
      <c r="FE339" s="4"/>
      <c r="FF339" s="4"/>
      <c r="FG339" s="4"/>
      <c r="FH339" s="4"/>
      <c r="FI339" s="4">
        <v>0.42</v>
      </c>
      <c r="FJ339" s="4">
        <v>11.6</v>
      </c>
      <c r="FK339" s="4">
        <v>102.375</v>
      </c>
    </row>
    <row r="340" spans="1:167" x14ac:dyDescent="0.25">
      <c r="A340" s="13" t="s">
        <v>719</v>
      </c>
      <c r="B340" s="13" t="s">
        <v>718</v>
      </c>
      <c r="C340" s="4" t="s">
        <v>198</v>
      </c>
      <c r="D340" s="4"/>
      <c r="E340" s="1" t="s">
        <v>829</v>
      </c>
      <c r="F340" s="1"/>
      <c r="G340" s="1"/>
      <c r="H340" s="1" t="s">
        <v>863</v>
      </c>
      <c r="I340" s="1"/>
      <c r="J340" s="9" t="s">
        <v>866</v>
      </c>
      <c r="K340" s="9" t="s">
        <v>865</v>
      </c>
      <c r="L340" s="10">
        <v>341884</v>
      </c>
      <c r="M340" s="10">
        <v>5021813</v>
      </c>
      <c r="N340" s="15" t="s">
        <v>831</v>
      </c>
      <c r="O340" s="15"/>
      <c r="P340" s="4">
        <v>133.5</v>
      </c>
      <c r="Q340" s="4" t="s">
        <v>215</v>
      </c>
      <c r="R340" s="3">
        <v>237.5</v>
      </c>
      <c r="S340" s="4">
        <v>0</v>
      </c>
      <c r="T340" s="4">
        <v>1.5825</v>
      </c>
      <c r="U340" s="4">
        <v>7.8250000000000002</v>
      </c>
      <c r="V340" s="4">
        <v>326.5</v>
      </c>
      <c r="W340" s="4"/>
      <c r="X340" s="4">
        <v>10.025</v>
      </c>
      <c r="Y340" s="4">
        <v>139.75</v>
      </c>
      <c r="Z340" s="4">
        <v>4.3750000000000004E-3</v>
      </c>
      <c r="AA340" s="3">
        <f t="shared" si="106"/>
        <v>5.6249375000000006E-3</v>
      </c>
      <c r="AB340" s="4">
        <v>0.87424999999999997</v>
      </c>
      <c r="AC340" s="4">
        <v>0.87</v>
      </c>
      <c r="AD340" s="3">
        <f t="shared" si="107"/>
        <v>3.8528820000000001</v>
      </c>
      <c r="AE340" s="4">
        <f t="shared" si="114"/>
        <v>5.0000000000000001E-4</v>
      </c>
      <c r="AF340" s="3">
        <f t="shared" si="103"/>
        <v>1.64285E-3</v>
      </c>
      <c r="AG340" s="4">
        <v>0.18575</v>
      </c>
      <c r="AH340" s="3">
        <v>7.2500000000000004E-3</v>
      </c>
      <c r="AI340" s="4"/>
      <c r="AJ340" s="4">
        <v>1.06</v>
      </c>
      <c r="AK340" s="3">
        <v>2.1000000000000001E-2</v>
      </c>
      <c r="AL340" s="4">
        <v>0.81499999999999995</v>
      </c>
      <c r="AM340" s="4" t="s">
        <v>219</v>
      </c>
      <c r="AN340" s="4" t="s">
        <v>155</v>
      </c>
      <c r="AO340" s="4">
        <v>2.2499999999999999E-2</v>
      </c>
      <c r="AP340" s="4">
        <v>162.5</v>
      </c>
      <c r="AQ340" s="4">
        <v>49.75</v>
      </c>
      <c r="AR340" s="4">
        <v>0.21</v>
      </c>
      <c r="AS340" s="3">
        <v>3.0249999999999999</v>
      </c>
      <c r="AT340" s="4">
        <v>3.75</v>
      </c>
      <c r="AU340" s="4">
        <v>1.85</v>
      </c>
      <c r="AV340" s="4"/>
      <c r="AW340" s="3">
        <v>2.6</v>
      </c>
      <c r="AX340" s="4">
        <v>21.75</v>
      </c>
      <c r="AY340" s="4">
        <v>22.75</v>
      </c>
      <c r="AZ340" s="4" t="s">
        <v>500</v>
      </c>
      <c r="BA340" s="3">
        <f>0.5*0.4</f>
        <v>0.2</v>
      </c>
      <c r="BB340" s="4" t="s">
        <v>501</v>
      </c>
      <c r="BC340" s="4">
        <v>0.42499999999999999</v>
      </c>
      <c r="BD340" s="4">
        <v>0.42499999999999999</v>
      </c>
      <c r="BE340" s="4"/>
      <c r="BF340" s="4"/>
      <c r="BG340" s="4"/>
      <c r="BH340" s="4"/>
      <c r="BI340" s="4" t="s">
        <v>502</v>
      </c>
      <c r="BJ340" s="4" t="s">
        <v>219</v>
      </c>
      <c r="BK340" s="4"/>
      <c r="BL340" s="3">
        <f>0.5*0.02</f>
        <v>0.01</v>
      </c>
      <c r="BM340" s="4" t="s">
        <v>170</v>
      </c>
      <c r="BN340" s="4" t="s">
        <v>501</v>
      </c>
      <c r="BO340" s="4" t="s">
        <v>501</v>
      </c>
      <c r="BP340" s="4" t="s">
        <v>503</v>
      </c>
      <c r="BQ340" s="4" t="s">
        <v>503</v>
      </c>
      <c r="BR340" s="4" t="s">
        <v>504</v>
      </c>
      <c r="BS340" s="4" t="s">
        <v>504</v>
      </c>
      <c r="BT340" s="3">
        <f t="shared" si="115"/>
        <v>0.15</v>
      </c>
      <c r="BU340" s="4" t="s">
        <v>216</v>
      </c>
      <c r="BV340" s="4"/>
      <c r="BW340" s="4" t="s">
        <v>181</v>
      </c>
      <c r="BX340" s="4">
        <v>0.24</v>
      </c>
      <c r="BY340" s="4"/>
      <c r="BZ340" s="4" t="s">
        <v>169</v>
      </c>
      <c r="CA340" s="4">
        <v>10.25</v>
      </c>
      <c r="CB340" s="3">
        <f t="shared" si="116"/>
        <v>7.4999999999999997E-3</v>
      </c>
      <c r="CC340" s="4" t="s">
        <v>154</v>
      </c>
      <c r="CD340" s="4">
        <v>191</v>
      </c>
      <c r="CE340" s="4">
        <v>54.25</v>
      </c>
      <c r="CF340" s="4">
        <v>29</v>
      </c>
      <c r="CG340" s="4">
        <v>22</v>
      </c>
      <c r="CH340" s="4">
        <v>10.5</v>
      </c>
      <c r="CI340" s="4">
        <v>32.25</v>
      </c>
      <c r="CJ340" s="4"/>
      <c r="CK340" s="4">
        <v>71</v>
      </c>
      <c r="CL340" s="4">
        <v>187.5</v>
      </c>
      <c r="CM340" s="4" t="s">
        <v>159</v>
      </c>
      <c r="CN340" s="4" t="s">
        <v>507</v>
      </c>
      <c r="CO340" s="4"/>
      <c r="CP340" s="4"/>
      <c r="CQ340" s="4"/>
      <c r="CR340" s="4"/>
      <c r="CS340" s="4"/>
      <c r="CT340" s="4"/>
      <c r="CU340" s="4" t="s">
        <v>175</v>
      </c>
      <c r="CV340" s="4"/>
      <c r="CW340" s="4"/>
      <c r="CX340" s="4"/>
      <c r="CY340" s="4"/>
      <c r="CZ340" s="4" t="s">
        <v>216</v>
      </c>
      <c r="DA340" s="4" t="s">
        <v>350</v>
      </c>
      <c r="DB340" s="4" t="s">
        <v>508</v>
      </c>
      <c r="DC340" s="4" t="s">
        <v>350</v>
      </c>
      <c r="DD340" s="4" t="s">
        <v>509</v>
      </c>
      <c r="DE340" s="4" t="s">
        <v>507</v>
      </c>
      <c r="DF340" s="4" t="s">
        <v>507</v>
      </c>
      <c r="DG340" s="4" t="s">
        <v>507</v>
      </c>
      <c r="DH340" s="4"/>
      <c r="DI340" s="4" t="s">
        <v>507</v>
      </c>
      <c r="DJ340" s="4"/>
      <c r="DK340" s="4" t="s">
        <v>507</v>
      </c>
      <c r="DL340" s="4"/>
      <c r="DM340" s="4"/>
      <c r="DN340" s="4"/>
      <c r="DO340" s="4" t="s">
        <v>175</v>
      </c>
      <c r="DP340" s="4"/>
      <c r="DQ340" s="4"/>
      <c r="DR340" s="4"/>
      <c r="DS340" s="4" t="s">
        <v>315</v>
      </c>
      <c r="DT340" s="4"/>
      <c r="DU340" s="3" t="s">
        <v>508</v>
      </c>
      <c r="DV340" s="3" t="s">
        <v>508</v>
      </c>
      <c r="DW340" s="4" t="s">
        <v>407</v>
      </c>
      <c r="DX340" s="4"/>
      <c r="DY340" s="4"/>
      <c r="DZ340" s="4"/>
      <c r="EA340" s="4"/>
      <c r="EB340" s="4"/>
      <c r="EC340" s="4"/>
      <c r="ED340" s="4"/>
      <c r="EE340" s="3" t="s">
        <v>156</v>
      </c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 t="s">
        <v>159</v>
      </c>
      <c r="ES340" s="4" t="s">
        <v>159</v>
      </c>
      <c r="ET340" s="3">
        <f t="shared" si="111"/>
        <v>0</v>
      </c>
      <c r="EU340" s="4" t="s">
        <v>159</v>
      </c>
      <c r="EV340" s="4"/>
      <c r="EW340" s="4"/>
      <c r="EX340" s="4"/>
      <c r="EY340" s="4" t="s">
        <v>507</v>
      </c>
      <c r="EZ340" s="4"/>
      <c r="FA340" s="4" t="s">
        <v>175</v>
      </c>
      <c r="FB340" s="4"/>
      <c r="FC340" s="4"/>
      <c r="FD340" s="4"/>
      <c r="FE340" s="4"/>
      <c r="FF340" s="4"/>
      <c r="FG340" s="4"/>
      <c r="FH340" s="4"/>
      <c r="FI340" s="4">
        <v>0.49</v>
      </c>
      <c r="FJ340" s="4">
        <v>11.625</v>
      </c>
      <c r="FK340" s="4">
        <v>103.1</v>
      </c>
    </row>
    <row r="341" spans="1:167" x14ac:dyDescent="0.25">
      <c r="A341" s="13" t="s">
        <v>721</v>
      </c>
      <c r="B341" s="13" t="s">
        <v>720</v>
      </c>
      <c r="C341" s="4" t="s">
        <v>198</v>
      </c>
      <c r="D341" s="4"/>
      <c r="E341" s="1" t="s">
        <v>829</v>
      </c>
      <c r="F341" s="1"/>
      <c r="G341" s="1"/>
      <c r="H341" s="1" t="s">
        <v>863</v>
      </c>
      <c r="I341" s="1"/>
      <c r="J341" s="9" t="s">
        <v>866</v>
      </c>
      <c r="K341" s="9" t="s">
        <v>865</v>
      </c>
      <c r="L341" s="10">
        <v>347898</v>
      </c>
      <c r="M341" s="10">
        <v>5019237</v>
      </c>
      <c r="N341" s="15" t="s">
        <v>831</v>
      </c>
      <c r="O341" s="15"/>
      <c r="P341" s="4">
        <v>143.25</v>
      </c>
      <c r="Q341" s="4" t="s">
        <v>215</v>
      </c>
      <c r="R341" s="3">
        <v>432.75</v>
      </c>
      <c r="S341" s="4">
        <v>0</v>
      </c>
      <c r="T341" s="4">
        <v>0.87250000000000005</v>
      </c>
      <c r="U341" s="4">
        <v>7.6</v>
      </c>
      <c r="V341" s="4">
        <v>317.75</v>
      </c>
      <c r="W341" s="4"/>
      <c r="X341" s="4">
        <v>9.9</v>
      </c>
      <c r="Y341" s="4">
        <v>177</v>
      </c>
      <c r="Z341" s="4">
        <v>6.7499999999999999E-3</v>
      </c>
      <c r="AA341" s="3">
        <f t="shared" si="106"/>
        <v>8.6784749999999997E-3</v>
      </c>
      <c r="AB341" s="4">
        <v>0.65700000000000003</v>
      </c>
      <c r="AC341" s="4">
        <v>0.65</v>
      </c>
      <c r="AD341" s="3">
        <f t="shared" si="107"/>
        <v>2.8785900000000004</v>
      </c>
      <c r="AE341" s="4">
        <f t="shared" si="114"/>
        <v>5.0000000000000001E-4</v>
      </c>
      <c r="AF341" s="3">
        <f t="shared" si="103"/>
        <v>1.64285E-3</v>
      </c>
      <c r="AG341" s="4">
        <v>0.1055</v>
      </c>
      <c r="AH341" s="3">
        <f>0.5*0.003</f>
        <v>1.5E-3</v>
      </c>
      <c r="AI341" s="4"/>
      <c r="AJ341" s="4">
        <v>0.76249999999999996</v>
      </c>
      <c r="AK341" s="3">
        <v>1.0874999999999999E-2</v>
      </c>
      <c r="AL341" s="4">
        <v>0.67749999999999999</v>
      </c>
      <c r="AM341" s="4"/>
      <c r="AN341" s="4" t="s">
        <v>155</v>
      </c>
      <c r="AO341" s="4">
        <v>3.4500000000000003E-2</v>
      </c>
      <c r="AP341" s="4">
        <v>175</v>
      </c>
      <c r="AQ341" s="4">
        <v>58.25</v>
      </c>
      <c r="AR341" s="4">
        <v>0.85750000000000004</v>
      </c>
      <c r="AS341" s="3">
        <v>55</v>
      </c>
      <c r="AT341" s="4">
        <v>7.6749999999999998</v>
      </c>
      <c r="AU341" s="4">
        <v>29.824999999999999</v>
      </c>
      <c r="AV341" s="4"/>
      <c r="AW341" s="3">
        <v>14.675000000000001</v>
      </c>
      <c r="AX341" s="4"/>
      <c r="AY341" s="4"/>
      <c r="AZ341" s="4"/>
      <c r="BA341" s="3">
        <v>0.47499999999999998</v>
      </c>
      <c r="BB341" s="4"/>
      <c r="BC341" s="4">
        <v>0.52500000000000002</v>
      </c>
      <c r="BD341" s="4"/>
      <c r="BE341" s="4"/>
      <c r="BF341" s="4"/>
      <c r="BG341" s="4"/>
      <c r="BH341" s="4"/>
      <c r="BI341" s="4"/>
      <c r="BJ341" s="4" t="s">
        <v>219</v>
      </c>
      <c r="BK341" s="4"/>
      <c r="BL341" s="3">
        <f>0.5*0.02</f>
        <v>0.01</v>
      </c>
      <c r="BM341" s="4"/>
      <c r="BN341" s="4">
        <v>0.5</v>
      </c>
      <c r="BO341" s="4"/>
      <c r="BP341" s="4" t="s">
        <v>503</v>
      </c>
      <c r="BQ341" s="4"/>
      <c r="BR341" s="4" t="s">
        <v>504</v>
      </c>
      <c r="BS341" s="4"/>
      <c r="BT341" s="3">
        <f t="shared" si="115"/>
        <v>0.15</v>
      </c>
      <c r="BU341" s="4"/>
      <c r="BV341" s="4"/>
      <c r="BW341" s="4"/>
      <c r="BX341" s="4"/>
      <c r="BY341" s="4"/>
      <c r="BZ341" s="4" t="s">
        <v>169</v>
      </c>
      <c r="CA341" s="4"/>
      <c r="CB341" s="3">
        <f t="shared" si="116"/>
        <v>7.4999999999999997E-3</v>
      </c>
      <c r="CC341" s="4"/>
      <c r="CD341" s="4">
        <v>187.5</v>
      </c>
      <c r="CE341" s="4">
        <v>124</v>
      </c>
      <c r="CF341" s="4">
        <v>1.25</v>
      </c>
      <c r="CG341" s="4"/>
      <c r="CH341" s="4"/>
      <c r="CI341" s="4">
        <v>2.5</v>
      </c>
      <c r="CJ341" s="4"/>
      <c r="CK341" s="4">
        <v>8.25</v>
      </c>
      <c r="CL341" s="4">
        <v>12.5</v>
      </c>
      <c r="CM341" s="4" t="s">
        <v>159</v>
      </c>
      <c r="CN341" s="4" t="s">
        <v>507</v>
      </c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 t="s">
        <v>507</v>
      </c>
      <c r="DL341" s="4"/>
      <c r="DM341" s="4"/>
      <c r="DN341" s="4"/>
      <c r="DO341" s="4"/>
      <c r="DP341" s="4"/>
      <c r="DQ341" s="4"/>
      <c r="DR341" s="4"/>
      <c r="DS341" s="4" t="s">
        <v>315</v>
      </c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 t="s">
        <v>159</v>
      </c>
      <c r="ES341" s="4" t="s">
        <v>159</v>
      </c>
      <c r="ET341" s="3">
        <f t="shared" si="111"/>
        <v>0</v>
      </c>
      <c r="EU341" s="4" t="s">
        <v>159</v>
      </c>
      <c r="EV341" s="4"/>
      <c r="EW341" s="4"/>
      <c r="EX341" s="4"/>
      <c r="EY341" s="4" t="s">
        <v>507</v>
      </c>
      <c r="EZ341" s="4"/>
      <c r="FA341" s="4"/>
      <c r="FB341" s="4"/>
      <c r="FC341" s="4"/>
      <c r="FD341" s="4"/>
      <c r="FE341" s="4"/>
      <c r="FF341" s="4"/>
      <c r="FG341" s="4"/>
      <c r="FH341" s="4"/>
      <c r="FI341" s="4">
        <v>0.45250000000000001</v>
      </c>
      <c r="FJ341" s="4">
        <v>11.3</v>
      </c>
      <c r="FK341" s="4">
        <v>99.892499999999998</v>
      </c>
    </row>
    <row r="342" spans="1:167" x14ac:dyDescent="0.25">
      <c r="A342" s="13" t="s">
        <v>723</v>
      </c>
      <c r="B342" s="13" t="s">
        <v>722</v>
      </c>
      <c r="C342" s="4" t="s">
        <v>198</v>
      </c>
      <c r="D342" s="4"/>
      <c r="E342" s="1" t="s">
        <v>829</v>
      </c>
      <c r="F342" s="1"/>
      <c r="G342" s="1"/>
      <c r="H342" s="1" t="s">
        <v>863</v>
      </c>
      <c r="I342" s="1"/>
      <c r="J342" s="9" t="s">
        <v>881</v>
      </c>
      <c r="K342" s="9" t="s">
        <v>833</v>
      </c>
      <c r="L342" s="10">
        <v>422408</v>
      </c>
      <c r="M342" s="10">
        <v>4921341</v>
      </c>
      <c r="N342" s="15" t="s">
        <v>831</v>
      </c>
      <c r="O342" s="15"/>
      <c r="P342" s="4">
        <v>202.25</v>
      </c>
      <c r="Q342" s="4" t="s">
        <v>215</v>
      </c>
      <c r="R342" s="3">
        <v>335.75</v>
      </c>
      <c r="S342" s="4">
        <v>0</v>
      </c>
      <c r="T342" s="4">
        <v>0.78249999999999997</v>
      </c>
      <c r="U342" s="4">
        <v>7.5250000000000004</v>
      </c>
      <c r="V342" s="4">
        <v>276</v>
      </c>
      <c r="W342" s="4"/>
      <c r="X342" s="4">
        <v>9.2249999999999996</v>
      </c>
      <c r="Y342" s="4">
        <v>204.75</v>
      </c>
      <c r="Z342" s="4">
        <v>3.0000000000000001E-3</v>
      </c>
      <c r="AA342" s="3">
        <f t="shared" si="106"/>
        <v>3.8571000000000005E-3</v>
      </c>
      <c r="AB342" s="4">
        <v>0.11325</v>
      </c>
      <c r="AC342" s="4">
        <v>0.11075</v>
      </c>
      <c r="AD342" s="3">
        <f t="shared" si="107"/>
        <v>0.49046745000000003</v>
      </c>
      <c r="AE342" s="4">
        <f t="shared" si="114"/>
        <v>5.0000000000000001E-4</v>
      </c>
      <c r="AF342" s="3">
        <f t="shared" si="103"/>
        <v>1.64285E-3</v>
      </c>
      <c r="AG342" s="4">
        <v>9.9250000000000005E-2</v>
      </c>
      <c r="AH342" s="3">
        <v>4.3750000000000004E-3</v>
      </c>
      <c r="AI342" s="4"/>
      <c r="AJ342" s="4">
        <v>0.21249999999999999</v>
      </c>
      <c r="AK342" s="3">
        <v>1.175E-2</v>
      </c>
      <c r="AL342" s="4">
        <v>0.70750000000000002</v>
      </c>
      <c r="AM342" s="4"/>
      <c r="AN342" s="4"/>
      <c r="AO342" s="4"/>
      <c r="AP342" s="4">
        <v>249</v>
      </c>
      <c r="AQ342" s="4">
        <v>59.25</v>
      </c>
      <c r="AR342" s="4">
        <v>0.64500000000000002</v>
      </c>
      <c r="AS342" s="3">
        <v>2.15</v>
      </c>
      <c r="AT342" s="4">
        <v>13.75</v>
      </c>
      <c r="AU342" s="4">
        <v>1.1125</v>
      </c>
      <c r="AV342" s="4"/>
      <c r="AW342" s="3">
        <v>1.675</v>
      </c>
      <c r="AX342" s="4"/>
      <c r="AY342" s="4"/>
      <c r="AZ342" s="4"/>
      <c r="BA342" s="3">
        <f>0.5*0.4</f>
        <v>0.2</v>
      </c>
      <c r="BB342" s="4"/>
      <c r="BC342" s="4">
        <v>0.35</v>
      </c>
      <c r="BD342" s="4"/>
      <c r="BE342" s="4"/>
      <c r="BF342" s="4"/>
      <c r="BG342" s="4"/>
      <c r="BH342" s="4"/>
      <c r="BI342" s="4"/>
      <c r="BJ342" s="4" t="s">
        <v>219</v>
      </c>
      <c r="BK342" s="4"/>
      <c r="BL342" s="3">
        <v>0.17749999999999999</v>
      </c>
      <c r="BM342" s="4"/>
      <c r="BN342" s="4">
        <v>0.42499999999999999</v>
      </c>
      <c r="BO342" s="4"/>
      <c r="BP342" s="4" t="s">
        <v>503</v>
      </c>
      <c r="BQ342" s="4"/>
      <c r="BR342" s="4" t="s">
        <v>504</v>
      </c>
      <c r="BS342" s="4"/>
      <c r="BT342" s="3">
        <f t="shared" si="115"/>
        <v>0.15</v>
      </c>
      <c r="BU342" s="4"/>
      <c r="BV342" s="4"/>
      <c r="BW342" s="4"/>
      <c r="BX342" s="4"/>
      <c r="BY342" s="4"/>
      <c r="BZ342" s="4" t="s">
        <v>169</v>
      </c>
      <c r="CA342" s="4"/>
      <c r="CB342" s="3">
        <f t="shared" si="116"/>
        <v>7.4999999999999997E-3</v>
      </c>
      <c r="CC342" s="4"/>
      <c r="CD342" s="4">
        <v>575</v>
      </c>
      <c r="CE342" s="4">
        <v>244.5</v>
      </c>
      <c r="CF342" s="4">
        <v>7.75</v>
      </c>
      <c r="CG342" s="4"/>
      <c r="CH342" s="4"/>
      <c r="CI342" s="4">
        <v>13.25</v>
      </c>
      <c r="CJ342" s="4"/>
      <c r="CK342" s="4">
        <v>28.5</v>
      </c>
      <c r="CL342" s="4">
        <v>52.5</v>
      </c>
      <c r="CM342" s="4" t="s">
        <v>159</v>
      </c>
      <c r="CN342" s="4" t="s">
        <v>507</v>
      </c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 t="s">
        <v>507</v>
      </c>
      <c r="DL342" s="4"/>
      <c r="DM342" s="4"/>
      <c r="DN342" s="4"/>
      <c r="DO342" s="4"/>
      <c r="DP342" s="4"/>
      <c r="DQ342" s="4"/>
      <c r="DR342" s="3" t="s">
        <v>163</v>
      </c>
      <c r="DS342" s="4" t="s">
        <v>315</v>
      </c>
      <c r="DT342" s="3">
        <v>0</v>
      </c>
      <c r="DU342" s="3" t="s">
        <v>508</v>
      </c>
      <c r="DV342" s="3" t="s">
        <v>508</v>
      </c>
      <c r="DW342" s="4"/>
      <c r="DX342" s="4"/>
      <c r="DY342" s="4"/>
      <c r="DZ342" s="4"/>
      <c r="EA342" s="4"/>
      <c r="EB342" s="4"/>
      <c r="EC342" s="4"/>
      <c r="ED342" s="4"/>
      <c r="EE342" s="3" t="s">
        <v>156</v>
      </c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 t="s">
        <v>159</v>
      </c>
      <c r="ES342" s="4" t="s">
        <v>159</v>
      </c>
      <c r="ET342" s="3">
        <f t="shared" si="111"/>
        <v>0</v>
      </c>
      <c r="EU342" s="4" t="s">
        <v>159</v>
      </c>
      <c r="EV342" s="4"/>
      <c r="EW342" s="4"/>
      <c r="EX342" s="4"/>
      <c r="EY342" s="4" t="s">
        <v>507</v>
      </c>
      <c r="EZ342" s="4"/>
      <c r="FA342" s="4"/>
      <c r="FB342" s="4"/>
      <c r="FC342" s="4"/>
      <c r="FD342" s="3" t="s">
        <v>508</v>
      </c>
      <c r="FE342" s="3" t="s">
        <v>508</v>
      </c>
      <c r="FF342" s="3" t="s">
        <v>508</v>
      </c>
      <c r="FG342" s="3" t="s">
        <v>508</v>
      </c>
      <c r="FH342" s="4"/>
      <c r="FI342" s="4">
        <v>0.48</v>
      </c>
      <c r="FJ342" s="4">
        <v>9.7750000000000004</v>
      </c>
      <c r="FK342" s="4">
        <v>85.025000000000006</v>
      </c>
    </row>
    <row r="343" spans="1:167" x14ac:dyDescent="0.25">
      <c r="A343" s="13" t="s">
        <v>725</v>
      </c>
      <c r="B343" s="13" t="s">
        <v>724</v>
      </c>
      <c r="C343" s="4" t="s">
        <v>198</v>
      </c>
      <c r="D343" s="4"/>
      <c r="E343" s="1" t="s">
        <v>829</v>
      </c>
      <c r="F343" s="1"/>
      <c r="G343" s="1"/>
      <c r="H343" s="1" t="s">
        <v>863</v>
      </c>
      <c r="I343" s="1"/>
      <c r="J343" s="9" t="s">
        <v>881</v>
      </c>
      <c r="K343" s="9" t="s">
        <v>865</v>
      </c>
      <c r="L343" s="10">
        <v>369973</v>
      </c>
      <c r="M343" s="10">
        <v>4998663</v>
      </c>
      <c r="N343" s="15" t="s">
        <v>831</v>
      </c>
      <c r="O343" s="15"/>
      <c r="P343" s="4">
        <v>136.25</v>
      </c>
      <c r="Q343" s="4" t="s">
        <v>215</v>
      </c>
      <c r="R343" s="3">
        <v>245.75</v>
      </c>
      <c r="S343" s="4">
        <v>0</v>
      </c>
      <c r="T343" s="4">
        <v>1.9</v>
      </c>
      <c r="U343" s="4">
        <v>7.6224999999999996</v>
      </c>
      <c r="V343" s="4">
        <v>297</v>
      </c>
      <c r="W343" s="4"/>
      <c r="X343" s="4">
        <v>9.5749999999999993</v>
      </c>
      <c r="Y343" s="4">
        <v>142.75</v>
      </c>
      <c r="Z343" s="4">
        <v>6.2500000000000003E-3</v>
      </c>
      <c r="AA343" s="3">
        <f t="shared" si="106"/>
        <v>8.0356250000000011E-3</v>
      </c>
      <c r="AB343" s="4">
        <v>0.60175000000000001</v>
      </c>
      <c r="AC343" s="4">
        <v>0.59499999999999997</v>
      </c>
      <c r="AD343" s="3">
        <f t="shared" si="107"/>
        <v>2.6350169999999999</v>
      </c>
      <c r="AE343" s="4">
        <f t="shared" si="114"/>
        <v>5.0000000000000001E-4</v>
      </c>
      <c r="AF343" s="3">
        <f t="shared" si="103"/>
        <v>1.64285E-3</v>
      </c>
      <c r="AG343" s="4">
        <v>8.5750000000000007E-2</v>
      </c>
      <c r="AH343" s="3">
        <f>0.5*0.003</f>
        <v>1.5E-3</v>
      </c>
      <c r="AI343" s="4"/>
      <c r="AJ343" s="4">
        <v>0.6875</v>
      </c>
      <c r="AK343" s="3">
        <v>1.375E-2</v>
      </c>
      <c r="AL343" s="4">
        <v>0.63749999999999996</v>
      </c>
      <c r="AM343" s="4" t="s">
        <v>219</v>
      </c>
      <c r="AN343" s="4" t="s">
        <v>155</v>
      </c>
      <c r="AO343" s="4">
        <v>2.775E-2</v>
      </c>
      <c r="AP343" s="4">
        <v>166.5</v>
      </c>
      <c r="AQ343" s="4">
        <v>51.25</v>
      </c>
      <c r="AR343" s="4">
        <v>0.255</v>
      </c>
      <c r="AS343" s="3">
        <v>2.75</v>
      </c>
      <c r="AT343" s="4">
        <v>3.5750000000000002</v>
      </c>
      <c r="AU343" s="4">
        <v>1.4750000000000001</v>
      </c>
      <c r="AV343" s="4"/>
      <c r="AW343" s="3">
        <v>2.5</v>
      </c>
      <c r="AX343" s="4" t="s">
        <v>410</v>
      </c>
      <c r="AY343" s="4" t="s">
        <v>410</v>
      </c>
      <c r="AZ343" s="4" t="s">
        <v>500</v>
      </c>
      <c r="BA343" s="3">
        <f>0.5*0.4</f>
        <v>0.2</v>
      </c>
      <c r="BB343" s="4" t="s">
        <v>501</v>
      </c>
      <c r="BC343" s="4" t="s">
        <v>216</v>
      </c>
      <c r="BD343" s="4" t="s">
        <v>216</v>
      </c>
      <c r="BE343" s="4"/>
      <c r="BF343" s="4"/>
      <c r="BG343" s="4"/>
      <c r="BH343" s="4"/>
      <c r="BI343" s="4" t="s">
        <v>502</v>
      </c>
      <c r="BJ343" s="4" t="s">
        <v>219</v>
      </c>
      <c r="BK343" s="4"/>
      <c r="BL343" s="3">
        <f>0.5*0.02</f>
        <v>0.01</v>
      </c>
      <c r="BM343" s="4" t="s">
        <v>170</v>
      </c>
      <c r="BN343" s="4">
        <v>0.6</v>
      </c>
      <c r="BO343" s="4">
        <v>0.625</v>
      </c>
      <c r="BP343" s="4" t="s">
        <v>503</v>
      </c>
      <c r="BQ343" s="4" t="s">
        <v>503</v>
      </c>
      <c r="BR343" s="4" t="s">
        <v>504</v>
      </c>
      <c r="BS343" s="4" t="s">
        <v>504</v>
      </c>
      <c r="BT343" s="3">
        <f t="shared" si="115"/>
        <v>0.15</v>
      </c>
      <c r="BU343" s="4" t="s">
        <v>216</v>
      </c>
      <c r="BV343" s="4"/>
      <c r="BW343" s="4" t="s">
        <v>181</v>
      </c>
      <c r="BX343" s="4">
        <v>0.22</v>
      </c>
      <c r="BY343" s="4"/>
      <c r="BZ343" s="4" t="s">
        <v>169</v>
      </c>
      <c r="CA343" s="4">
        <v>10.975</v>
      </c>
      <c r="CB343" s="3">
        <f t="shared" si="116"/>
        <v>7.4999999999999997E-3</v>
      </c>
      <c r="CC343" s="4" t="s">
        <v>154</v>
      </c>
      <c r="CD343" s="4">
        <v>492.75</v>
      </c>
      <c r="CE343" s="4">
        <v>170.5</v>
      </c>
      <c r="CF343" s="4">
        <v>3.25</v>
      </c>
      <c r="CG343" s="4">
        <v>9.25</v>
      </c>
      <c r="CH343" s="4">
        <v>0.75</v>
      </c>
      <c r="CI343" s="4">
        <v>4</v>
      </c>
      <c r="CJ343" s="4"/>
      <c r="CK343" s="4">
        <v>26.5</v>
      </c>
      <c r="CL343" s="4">
        <v>87.5</v>
      </c>
      <c r="CM343" s="4" t="s">
        <v>159</v>
      </c>
      <c r="CN343" s="4" t="s">
        <v>507</v>
      </c>
      <c r="CO343" s="4"/>
      <c r="CP343" s="4"/>
      <c r="CQ343" s="4"/>
      <c r="CR343" s="4"/>
      <c r="CS343" s="4"/>
      <c r="CT343" s="4"/>
      <c r="CU343" s="4" t="s">
        <v>175</v>
      </c>
      <c r="CV343" s="4"/>
      <c r="CW343" s="4"/>
      <c r="CX343" s="4"/>
      <c r="CY343" s="4"/>
      <c r="CZ343" s="4" t="s">
        <v>216</v>
      </c>
      <c r="DA343" s="4" t="s">
        <v>350</v>
      </c>
      <c r="DB343" s="4" t="s">
        <v>508</v>
      </c>
      <c r="DC343" s="4" t="s">
        <v>350</v>
      </c>
      <c r="DD343" s="4" t="s">
        <v>509</v>
      </c>
      <c r="DE343" s="4" t="s">
        <v>507</v>
      </c>
      <c r="DF343" s="4" t="s">
        <v>507</v>
      </c>
      <c r="DG343" s="4" t="s">
        <v>507</v>
      </c>
      <c r="DH343" s="4"/>
      <c r="DI343" s="4" t="s">
        <v>507</v>
      </c>
      <c r="DJ343" s="4"/>
      <c r="DK343" s="4" t="s">
        <v>507</v>
      </c>
      <c r="DL343" s="4"/>
      <c r="DM343" s="4"/>
      <c r="DN343" s="4"/>
      <c r="DO343" s="4" t="s">
        <v>175</v>
      </c>
      <c r="DP343" s="4"/>
      <c r="DQ343" s="4"/>
      <c r="DR343" s="4"/>
      <c r="DS343" s="4" t="s">
        <v>315</v>
      </c>
      <c r="DT343" s="4"/>
      <c r="DU343" s="3" t="s">
        <v>508</v>
      </c>
      <c r="DV343" s="3" t="s">
        <v>508</v>
      </c>
      <c r="DW343" s="4" t="s">
        <v>407</v>
      </c>
      <c r="DX343" s="4"/>
      <c r="DY343" s="4"/>
      <c r="DZ343" s="4"/>
      <c r="EA343" s="4"/>
      <c r="EB343" s="4"/>
      <c r="EC343" s="4"/>
      <c r="ED343" s="4"/>
      <c r="EE343" s="3" t="s">
        <v>156</v>
      </c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 t="s">
        <v>159</v>
      </c>
      <c r="ES343" s="4" t="s">
        <v>159</v>
      </c>
      <c r="ET343" s="3">
        <f t="shared" si="111"/>
        <v>0</v>
      </c>
      <c r="EU343" s="4" t="s">
        <v>159</v>
      </c>
      <c r="EV343" s="4"/>
      <c r="EW343" s="4"/>
      <c r="EX343" s="4"/>
      <c r="EY343" s="4" t="s">
        <v>507</v>
      </c>
      <c r="EZ343" s="4"/>
      <c r="FA343" s="4" t="s">
        <v>175</v>
      </c>
      <c r="FB343" s="4"/>
      <c r="FC343" s="4"/>
      <c r="FD343" s="4"/>
      <c r="FE343" s="4"/>
      <c r="FF343" s="4"/>
      <c r="FG343" s="4"/>
      <c r="FH343" s="4"/>
      <c r="FI343" s="4">
        <v>0.34375</v>
      </c>
      <c r="FJ343" s="4">
        <v>12.275</v>
      </c>
      <c r="FK343" s="4">
        <v>107.75</v>
      </c>
    </row>
    <row r="344" spans="1:167" x14ac:dyDescent="0.25">
      <c r="A344" s="13" t="s">
        <v>727</v>
      </c>
      <c r="B344" s="13" t="s">
        <v>726</v>
      </c>
      <c r="C344" s="4" t="s">
        <v>198</v>
      </c>
      <c r="D344" s="4"/>
      <c r="E344" s="1" t="s">
        <v>829</v>
      </c>
      <c r="F344" s="1"/>
      <c r="G344" s="1"/>
      <c r="H344" s="1" t="s">
        <v>863</v>
      </c>
      <c r="I344" s="1"/>
      <c r="J344" s="9" t="s">
        <v>884</v>
      </c>
      <c r="K344" s="9" t="s">
        <v>865</v>
      </c>
      <c r="L344" s="10">
        <v>334747</v>
      </c>
      <c r="M344" s="10">
        <v>5024204</v>
      </c>
      <c r="N344" s="15" t="s">
        <v>831</v>
      </c>
      <c r="O344" s="15"/>
      <c r="P344" s="4">
        <v>174.25</v>
      </c>
      <c r="Q344" s="4" t="s">
        <v>215</v>
      </c>
      <c r="R344" s="3">
        <v>319.25</v>
      </c>
      <c r="S344" s="4">
        <v>0</v>
      </c>
      <c r="T344" s="4">
        <v>1.825</v>
      </c>
      <c r="U344" s="4">
        <v>7.5750000000000002</v>
      </c>
      <c r="V344" s="4">
        <v>300</v>
      </c>
      <c r="W344" s="4"/>
      <c r="X344" s="4">
        <v>11.775</v>
      </c>
      <c r="Y344" s="4">
        <v>184.75</v>
      </c>
      <c r="Z344" s="4">
        <v>5.2500000000000003E-3</v>
      </c>
      <c r="AA344" s="3">
        <f t="shared" si="106"/>
        <v>6.7499250000000004E-3</v>
      </c>
      <c r="AB344" s="4">
        <v>1.0305</v>
      </c>
      <c r="AC344" s="4">
        <v>1.0249999999999999</v>
      </c>
      <c r="AD344" s="3">
        <f t="shared" si="107"/>
        <v>4.5393150000000002</v>
      </c>
      <c r="AE344" s="4">
        <f t="shared" si="114"/>
        <v>5.0000000000000001E-4</v>
      </c>
      <c r="AF344" s="3">
        <f t="shared" si="103"/>
        <v>1.64285E-3</v>
      </c>
      <c r="AG344" s="4">
        <v>0.10199999999999999</v>
      </c>
      <c r="AH344" s="3">
        <v>1.7749999999999998E-2</v>
      </c>
      <c r="AI344" s="4"/>
      <c r="AJ344" s="4">
        <v>1.1325000000000001</v>
      </c>
      <c r="AK344" s="3">
        <v>3.6999999999999998E-2</v>
      </c>
      <c r="AL344" s="4">
        <v>0.86</v>
      </c>
      <c r="AM344" s="4" t="s">
        <v>219</v>
      </c>
      <c r="AN344" s="4" t="s">
        <v>155</v>
      </c>
      <c r="AO344" s="4">
        <v>3.125E-2</v>
      </c>
      <c r="AP344" s="4">
        <v>212.5</v>
      </c>
      <c r="AQ344" s="4">
        <v>66</v>
      </c>
      <c r="AR344" s="4">
        <v>0.59499999999999997</v>
      </c>
      <c r="AS344" s="3">
        <v>4.95</v>
      </c>
      <c r="AT344" s="4">
        <v>4.8250000000000002</v>
      </c>
      <c r="AU344" s="4">
        <v>3.3250000000000002</v>
      </c>
      <c r="AV344" s="4"/>
      <c r="AW344" s="3">
        <v>6.95</v>
      </c>
      <c r="AX344" s="4">
        <v>39</v>
      </c>
      <c r="AY344" s="4">
        <v>39</v>
      </c>
      <c r="AZ344" s="4" t="s">
        <v>500</v>
      </c>
      <c r="BA344" s="3">
        <f>0.5*0.4</f>
        <v>0.2</v>
      </c>
      <c r="BB344" s="4" t="s">
        <v>501</v>
      </c>
      <c r="BC344" s="4" t="s">
        <v>216</v>
      </c>
      <c r="BD344" s="4" t="s">
        <v>216</v>
      </c>
      <c r="BE344" s="4"/>
      <c r="BF344" s="4"/>
      <c r="BG344" s="4"/>
      <c r="BH344" s="4"/>
      <c r="BI344" s="4" t="s">
        <v>502</v>
      </c>
      <c r="BJ344" s="4" t="s">
        <v>219</v>
      </c>
      <c r="BK344" s="4"/>
      <c r="BL344" s="3">
        <f>0.5*0.02</f>
        <v>0.01</v>
      </c>
      <c r="BM344" s="4" t="s">
        <v>170</v>
      </c>
      <c r="BN344" s="4">
        <v>0.67500000000000004</v>
      </c>
      <c r="BO344" s="4">
        <v>0.7</v>
      </c>
      <c r="BP344" s="4" t="s">
        <v>503</v>
      </c>
      <c r="BQ344" s="4" t="s">
        <v>503</v>
      </c>
      <c r="BR344" s="4" t="s">
        <v>504</v>
      </c>
      <c r="BS344" s="4" t="s">
        <v>504</v>
      </c>
      <c r="BT344" s="3">
        <f t="shared" si="115"/>
        <v>0.15</v>
      </c>
      <c r="BU344" s="4" t="s">
        <v>216</v>
      </c>
      <c r="BV344" s="4"/>
      <c r="BW344" s="4" t="s">
        <v>181</v>
      </c>
      <c r="BX344" s="4">
        <v>0.32500000000000001</v>
      </c>
      <c r="BY344" s="4"/>
      <c r="BZ344" s="4">
        <v>16.125</v>
      </c>
      <c r="CA344" s="4">
        <v>16.899999999999999</v>
      </c>
      <c r="CB344" s="3">
        <f t="shared" si="116"/>
        <v>7.4999999999999997E-3</v>
      </c>
      <c r="CC344" s="4" t="s">
        <v>154</v>
      </c>
      <c r="CD344" s="4">
        <v>470</v>
      </c>
      <c r="CE344" s="4">
        <v>245.5</v>
      </c>
      <c r="CF344" s="4">
        <v>139.75</v>
      </c>
      <c r="CG344" s="4">
        <v>107</v>
      </c>
      <c r="CH344" s="4">
        <v>23.5</v>
      </c>
      <c r="CI344" s="4">
        <v>186.25</v>
      </c>
      <c r="CJ344" s="4"/>
      <c r="CK344" s="4">
        <v>372.5</v>
      </c>
      <c r="CL344" s="4">
        <v>225</v>
      </c>
      <c r="CM344" s="4" t="s">
        <v>159</v>
      </c>
      <c r="CN344" s="4" t="s">
        <v>507</v>
      </c>
      <c r="CO344" s="4"/>
      <c r="CP344" s="4"/>
      <c r="CQ344" s="4"/>
      <c r="CR344" s="4"/>
      <c r="CS344" s="4"/>
      <c r="CT344" s="4"/>
      <c r="CU344" s="4" t="s">
        <v>175</v>
      </c>
      <c r="CV344" s="4"/>
      <c r="CW344" s="4"/>
      <c r="CX344" s="4"/>
      <c r="CY344" s="4"/>
      <c r="CZ344" s="4" t="s">
        <v>216</v>
      </c>
      <c r="DA344" s="4" t="s">
        <v>350</v>
      </c>
      <c r="DB344" s="4" t="s">
        <v>508</v>
      </c>
      <c r="DC344" s="4" t="s">
        <v>350</v>
      </c>
      <c r="DD344" s="4" t="s">
        <v>509</v>
      </c>
      <c r="DE344" s="4" t="s">
        <v>507</v>
      </c>
      <c r="DF344" s="4" t="s">
        <v>507</v>
      </c>
      <c r="DG344" s="4" t="s">
        <v>507</v>
      </c>
      <c r="DH344" s="4"/>
      <c r="DI344" s="4" t="s">
        <v>507</v>
      </c>
      <c r="DJ344" s="4"/>
      <c r="DK344" s="4" t="s">
        <v>507</v>
      </c>
      <c r="DL344" s="4"/>
      <c r="DM344" s="4"/>
      <c r="DN344" s="4"/>
      <c r="DO344" s="4" t="s">
        <v>175</v>
      </c>
      <c r="DP344" s="4"/>
      <c r="DQ344" s="4"/>
      <c r="DR344" s="4"/>
      <c r="DS344" s="4" t="s">
        <v>315</v>
      </c>
      <c r="DT344" s="4"/>
      <c r="DU344" s="3" t="s">
        <v>508</v>
      </c>
      <c r="DV344" s="3" t="s">
        <v>508</v>
      </c>
      <c r="DW344" s="4" t="s">
        <v>407</v>
      </c>
      <c r="DX344" s="4"/>
      <c r="DY344" s="4"/>
      <c r="DZ344" s="4"/>
      <c r="EA344" s="4"/>
      <c r="EB344" s="4"/>
      <c r="EC344" s="4"/>
      <c r="ED344" s="4"/>
      <c r="EE344" s="3" t="s">
        <v>156</v>
      </c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 t="s">
        <v>159</v>
      </c>
      <c r="ES344" s="4" t="s">
        <v>159</v>
      </c>
      <c r="ET344" s="3">
        <f t="shared" si="111"/>
        <v>0</v>
      </c>
      <c r="EU344" s="4" t="s">
        <v>159</v>
      </c>
      <c r="EV344" s="4"/>
      <c r="EW344" s="4"/>
      <c r="EX344" s="4"/>
      <c r="EY344" s="4" t="s">
        <v>507</v>
      </c>
      <c r="EZ344" s="4"/>
      <c r="FA344" s="4" t="s">
        <v>175</v>
      </c>
      <c r="FB344" s="4"/>
      <c r="FC344" s="4"/>
      <c r="FD344" s="4"/>
      <c r="FE344" s="4"/>
      <c r="FF344" s="4"/>
      <c r="FG344" s="4"/>
      <c r="FH344" s="4"/>
      <c r="FI344" s="4">
        <v>0.98499999999999999</v>
      </c>
      <c r="FJ344" s="4">
        <v>11.1</v>
      </c>
      <c r="FK344" s="4">
        <v>102.6275</v>
      </c>
    </row>
    <row r="345" spans="1:167" x14ac:dyDescent="0.25">
      <c r="A345" s="13" t="s">
        <v>729</v>
      </c>
      <c r="B345" s="13" t="s">
        <v>728</v>
      </c>
      <c r="C345" s="4" t="s">
        <v>198</v>
      </c>
      <c r="D345" s="4"/>
      <c r="E345" s="1" t="s">
        <v>829</v>
      </c>
      <c r="F345" s="1"/>
      <c r="G345" s="1"/>
      <c r="H345" s="1" t="s">
        <v>863</v>
      </c>
      <c r="I345" s="1"/>
      <c r="J345" s="9" t="s">
        <v>884</v>
      </c>
      <c r="K345" s="9" t="s">
        <v>865</v>
      </c>
      <c r="L345" s="10">
        <v>321332</v>
      </c>
      <c r="M345" s="10">
        <v>5021821</v>
      </c>
      <c r="N345" s="15" t="s">
        <v>831</v>
      </c>
      <c r="O345" s="15"/>
      <c r="P345" s="4">
        <v>137.5</v>
      </c>
      <c r="Q345" s="4" t="s">
        <v>215</v>
      </c>
      <c r="R345" s="3">
        <v>256</v>
      </c>
      <c r="S345" s="4">
        <v>1.25</v>
      </c>
      <c r="T345" s="4">
        <v>1.2024999999999999</v>
      </c>
      <c r="U345" s="4">
        <v>7.8250000000000002</v>
      </c>
      <c r="V345" s="4">
        <v>289.5</v>
      </c>
      <c r="W345" s="4"/>
      <c r="X345" s="4">
        <v>8.5250000000000004</v>
      </c>
      <c r="Y345" s="4">
        <v>150.25</v>
      </c>
      <c r="Z345" s="4">
        <v>6.7499999999999999E-3</v>
      </c>
      <c r="AA345" s="3">
        <f t="shared" si="106"/>
        <v>8.6784749999999997E-3</v>
      </c>
      <c r="AB345" s="4">
        <v>0.48</v>
      </c>
      <c r="AC345" s="4">
        <v>0.47249999999999998</v>
      </c>
      <c r="AD345" s="3">
        <f t="shared" si="107"/>
        <v>2.0925134999999999</v>
      </c>
      <c r="AE345" s="4">
        <v>1.1249999999999999E-3</v>
      </c>
      <c r="AF345" s="3">
        <f t="shared" si="103"/>
        <v>3.6964124999999994E-3</v>
      </c>
      <c r="AG345" s="4">
        <v>0.06</v>
      </c>
      <c r="AH345" s="3">
        <f>0.5*0.003</f>
        <v>1.5E-3</v>
      </c>
      <c r="AI345" s="4"/>
      <c r="AJ345" s="4">
        <v>0.54</v>
      </c>
      <c r="AK345" s="3">
        <v>1.2500000000000001E-2</v>
      </c>
      <c r="AL345" s="4">
        <v>0.88749999999999996</v>
      </c>
      <c r="AM345" s="4" t="s">
        <v>219</v>
      </c>
      <c r="AN345" s="4" t="s">
        <v>155</v>
      </c>
      <c r="AO345" s="4" t="s">
        <v>170</v>
      </c>
      <c r="AP345" s="4">
        <v>167.75</v>
      </c>
      <c r="AQ345" s="4">
        <v>56.5</v>
      </c>
      <c r="AR345" s="4">
        <v>0.15875</v>
      </c>
      <c r="AS345" s="3">
        <v>4.5999999999999996</v>
      </c>
      <c r="AT345" s="4">
        <v>1.7749999999999999</v>
      </c>
      <c r="AU345" s="4">
        <v>2.2250000000000001</v>
      </c>
      <c r="AV345" s="4"/>
      <c r="AW345" s="3">
        <v>2.875</v>
      </c>
      <c r="AX345" s="4" t="s">
        <v>410</v>
      </c>
      <c r="AY345" s="4" t="s">
        <v>410</v>
      </c>
      <c r="AZ345" s="4" t="s">
        <v>500</v>
      </c>
      <c r="BA345" s="3">
        <f>0.5*0.4</f>
        <v>0.2</v>
      </c>
      <c r="BB345" s="4" t="s">
        <v>501</v>
      </c>
      <c r="BC345" s="4">
        <v>0.47499999999999998</v>
      </c>
      <c r="BD345" s="4">
        <v>0.52500000000000002</v>
      </c>
      <c r="BE345" s="4"/>
      <c r="BF345" s="4"/>
      <c r="BG345" s="4"/>
      <c r="BH345" s="4"/>
      <c r="BI345" s="4" t="s">
        <v>502</v>
      </c>
      <c r="BJ345" s="4">
        <v>2.25</v>
      </c>
      <c r="BK345" s="4"/>
      <c r="BL345" s="3">
        <f>0.5*0.02</f>
        <v>0.01</v>
      </c>
      <c r="BM345" s="4" t="s">
        <v>170</v>
      </c>
      <c r="BN345" s="4">
        <v>0.55000000000000004</v>
      </c>
      <c r="BO345" s="4">
        <v>0.625</v>
      </c>
      <c r="BP345" s="4" t="s">
        <v>503</v>
      </c>
      <c r="BQ345" s="4" t="s">
        <v>503</v>
      </c>
      <c r="BR345" s="4" t="s">
        <v>504</v>
      </c>
      <c r="BS345" s="4" t="s">
        <v>504</v>
      </c>
      <c r="BT345" s="3">
        <f t="shared" si="115"/>
        <v>0.15</v>
      </c>
      <c r="BU345" s="4" t="s">
        <v>216</v>
      </c>
      <c r="BV345" s="4"/>
      <c r="BW345" s="4" t="s">
        <v>181</v>
      </c>
      <c r="BX345" s="4">
        <v>0.1925</v>
      </c>
      <c r="BY345" s="4"/>
      <c r="BZ345" s="4" t="s">
        <v>169</v>
      </c>
      <c r="CA345" s="4" t="s">
        <v>169</v>
      </c>
      <c r="CB345" s="3">
        <f t="shared" si="116"/>
        <v>7.4999999999999997E-3</v>
      </c>
      <c r="CC345" s="4" t="s">
        <v>154</v>
      </c>
      <c r="CD345" s="4">
        <v>36.25</v>
      </c>
      <c r="CE345" s="4">
        <v>6.5</v>
      </c>
      <c r="CF345" s="4">
        <v>0.75</v>
      </c>
      <c r="CG345" s="4">
        <v>0.5</v>
      </c>
      <c r="CH345" s="4">
        <v>0</v>
      </c>
      <c r="CI345" s="4">
        <v>0.75</v>
      </c>
      <c r="CJ345" s="4"/>
      <c r="CK345" s="4">
        <v>2.5</v>
      </c>
      <c r="CL345" s="4">
        <v>62.5</v>
      </c>
      <c r="CM345" s="4" t="s">
        <v>159</v>
      </c>
      <c r="CN345" s="4" t="s">
        <v>507</v>
      </c>
      <c r="CO345" s="4"/>
      <c r="CP345" s="4"/>
      <c r="CQ345" s="4"/>
      <c r="CR345" s="4"/>
      <c r="CS345" s="4"/>
      <c r="CT345" s="4"/>
      <c r="CU345" s="4" t="s">
        <v>175</v>
      </c>
      <c r="CV345" s="4"/>
      <c r="CW345" s="4"/>
      <c r="CX345" s="4"/>
      <c r="CY345" s="4"/>
      <c r="CZ345" s="4" t="s">
        <v>216</v>
      </c>
      <c r="DA345" s="4" t="s">
        <v>350</v>
      </c>
      <c r="DB345" s="4" t="s">
        <v>508</v>
      </c>
      <c r="DC345" s="4" t="s">
        <v>350</v>
      </c>
      <c r="DD345" s="4" t="s">
        <v>509</v>
      </c>
      <c r="DE345" s="4" t="s">
        <v>507</v>
      </c>
      <c r="DF345" s="4" t="s">
        <v>507</v>
      </c>
      <c r="DG345" s="4" t="s">
        <v>507</v>
      </c>
      <c r="DH345" s="4"/>
      <c r="DI345" s="4" t="s">
        <v>507</v>
      </c>
      <c r="DJ345" s="4"/>
      <c r="DK345" s="4" t="s">
        <v>507</v>
      </c>
      <c r="DL345" s="4"/>
      <c r="DM345" s="4"/>
      <c r="DN345" s="4"/>
      <c r="DO345" s="4" t="s">
        <v>175</v>
      </c>
      <c r="DP345" s="4"/>
      <c r="DQ345" s="4"/>
      <c r="DR345" s="4"/>
      <c r="DS345" s="4" t="s">
        <v>315</v>
      </c>
      <c r="DT345" s="4"/>
      <c r="DU345" s="3" t="s">
        <v>508</v>
      </c>
      <c r="DV345" s="3" t="s">
        <v>508</v>
      </c>
      <c r="DW345" s="4" t="s">
        <v>407</v>
      </c>
      <c r="DX345" s="4"/>
      <c r="DY345" s="4"/>
      <c r="DZ345" s="4"/>
      <c r="EA345" s="4"/>
      <c r="EB345" s="4"/>
      <c r="EC345" s="4"/>
      <c r="ED345" s="4"/>
      <c r="EE345" s="3" t="s">
        <v>156</v>
      </c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 t="s">
        <v>159</v>
      </c>
      <c r="ES345" s="4" t="s">
        <v>159</v>
      </c>
      <c r="ET345" s="3">
        <f t="shared" si="111"/>
        <v>0</v>
      </c>
      <c r="EU345" s="4" t="s">
        <v>159</v>
      </c>
      <c r="EV345" s="4"/>
      <c r="EW345" s="4"/>
      <c r="EX345" s="4"/>
      <c r="EY345" s="4" t="s">
        <v>507</v>
      </c>
      <c r="EZ345" s="4"/>
      <c r="FA345" s="4" t="s">
        <v>175</v>
      </c>
      <c r="FB345" s="4"/>
      <c r="FC345" s="4"/>
      <c r="FD345" s="4"/>
      <c r="FE345" s="4"/>
      <c r="FF345" s="4"/>
      <c r="FG345" s="4"/>
      <c r="FH345" s="4"/>
      <c r="FI345" s="4">
        <v>0.25374999999999998</v>
      </c>
      <c r="FJ345" s="4">
        <v>11.275</v>
      </c>
      <c r="FK345" s="4">
        <v>96.415000000000006</v>
      </c>
    </row>
    <row r="346" spans="1:167" x14ac:dyDescent="0.25">
      <c r="A346" s="13" t="s">
        <v>731</v>
      </c>
      <c r="B346" s="13" t="s">
        <v>730</v>
      </c>
      <c r="C346" s="4" t="s">
        <v>198</v>
      </c>
      <c r="D346" s="4"/>
      <c r="E346" s="1" t="s">
        <v>829</v>
      </c>
      <c r="F346" s="1"/>
      <c r="G346" s="1"/>
      <c r="H346" s="1" t="s">
        <v>863</v>
      </c>
      <c r="I346" s="1"/>
      <c r="J346" s="9" t="s">
        <v>881</v>
      </c>
      <c r="K346" s="9" t="s">
        <v>865</v>
      </c>
      <c r="L346" s="10">
        <v>359038</v>
      </c>
      <c r="M346" s="10">
        <v>5022577</v>
      </c>
      <c r="N346" s="15" t="s">
        <v>831</v>
      </c>
      <c r="O346" s="15"/>
      <c r="P346" s="4">
        <v>161.25</v>
      </c>
      <c r="Q346" s="4" t="s">
        <v>215</v>
      </c>
      <c r="R346" s="3">
        <v>279.5</v>
      </c>
      <c r="S346" s="4">
        <v>0</v>
      </c>
      <c r="T346" s="4">
        <v>1.3374999999999999</v>
      </c>
      <c r="U346" s="4">
        <v>7.9749999999999996</v>
      </c>
      <c r="V346" s="4">
        <v>289.75</v>
      </c>
      <c r="W346" s="4"/>
      <c r="X346" s="4">
        <v>8.4250000000000007</v>
      </c>
      <c r="Y346" s="4">
        <v>165</v>
      </c>
      <c r="Z346" s="4">
        <v>5.2500000000000003E-3</v>
      </c>
      <c r="AA346" s="3">
        <f t="shared" si="106"/>
        <v>6.7499250000000004E-3</v>
      </c>
      <c r="AB346" s="4">
        <v>0.51775000000000004</v>
      </c>
      <c r="AC346" s="4">
        <v>0.51249999999999996</v>
      </c>
      <c r="AD346" s="3">
        <f t="shared" si="107"/>
        <v>2.2696575000000001</v>
      </c>
      <c r="AE346" s="4">
        <f>0.5*0.001</f>
        <v>5.0000000000000001E-4</v>
      </c>
      <c r="AF346" s="3">
        <f t="shared" si="103"/>
        <v>1.64285E-3</v>
      </c>
      <c r="AG346" s="4">
        <v>8.2250000000000004E-2</v>
      </c>
      <c r="AH346" s="3">
        <f>0.5*0.003</f>
        <v>1.5E-3</v>
      </c>
      <c r="AI346" s="4"/>
      <c r="AJ346" s="4">
        <v>0.6</v>
      </c>
      <c r="AK346" s="3">
        <v>1.0125E-2</v>
      </c>
      <c r="AL346" s="4">
        <v>1.0075000000000001</v>
      </c>
      <c r="AM346" s="4"/>
      <c r="AN346" s="4"/>
      <c r="AO346" s="4"/>
      <c r="AP346" s="4">
        <v>200.25</v>
      </c>
      <c r="AQ346" s="4">
        <v>45</v>
      </c>
      <c r="AR346" s="4">
        <v>0.11924999999999999</v>
      </c>
      <c r="AS346" s="3">
        <v>3.9</v>
      </c>
      <c r="AT346" s="4">
        <v>12.75</v>
      </c>
      <c r="AU346" s="4">
        <v>2.6</v>
      </c>
      <c r="AV346" s="4"/>
      <c r="AW346" s="3">
        <v>1.95</v>
      </c>
      <c r="AX346" s="4"/>
      <c r="AY346" s="4"/>
      <c r="AZ346" s="4"/>
      <c r="BA346" s="3">
        <f>0.5*0.4</f>
        <v>0.2</v>
      </c>
      <c r="BB346" s="4"/>
      <c r="BC346" s="4">
        <v>1.35</v>
      </c>
      <c r="BD346" s="4"/>
      <c r="BE346" s="4"/>
      <c r="BF346" s="4"/>
      <c r="BG346" s="4"/>
      <c r="BH346" s="4"/>
      <c r="BI346" s="4"/>
      <c r="BJ346" s="4" t="s">
        <v>219</v>
      </c>
      <c r="BK346" s="4"/>
      <c r="BL346" s="3">
        <f>0.5*0.02</f>
        <v>0.01</v>
      </c>
      <c r="BM346" s="4"/>
      <c r="BN346" s="4" t="s">
        <v>501</v>
      </c>
      <c r="BO346" s="4"/>
      <c r="BP346" s="4" t="s">
        <v>503</v>
      </c>
      <c r="BQ346" s="4"/>
      <c r="BR346" s="4" t="s">
        <v>504</v>
      </c>
      <c r="BS346" s="4"/>
      <c r="BT346" s="3">
        <f t="shared" si="115"/>
        <v>0.15</v>
      </c>
      <c r="BU346" s="4"/>
      <c r="BV346" s="4"/>
      <c r="BW346" s="4"/>
      <c r="BX346" s="4"/>
      <c r="BY346" s="4"/>
      <c r="BZ346" s="4">
        <v>25.475000000000001</v>
      </c>
      <c r="CA346" s="4"/>
      <c r="CB346" s="3">
        <f t="shared" si="116"/>
        <v>7.4999999999999997E-3</v>
      </c>
      <c r="CC346" s="4"/>
      <c r="CD346" s="4">
        <v>343.5</v>
      </c>
      <c r="CE346" s="4">
        <v>179</v>
      </c>
      <c r="CF346" s="4">
        <v>5.75</v>
      </c>
      <c r="CG346" s="4"/>
      <c r="CH346" s="4"/>
      <c r="CI346" s="4">
        <v>12.25</v>
      </c>
      <c r="CJ346" s="4"/>
      <c r="CK346" s="4">
        <v>44.25</v>
      </c>
      <c r="CL346" s="4">
        <v>100</v>
      </c>
      <c r="CM346" s="4" t="s">
        <v>159</v>
      </c>
      <c r="CN346" s="4" t="s">
        <v>507</v>
      </c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 t="s">
        <v>507</v>
      </c>
      <c r="DL346" s="4"/>
      <c r="DM346" s="4"/>
      <c r="DN346" s="4"/>
      <c r="DO346" s="4"/>
      <c r="DP346" s="4"/>
      <c r="DQ346" s="4"/>
      <c r="DR346" s="4"/>
      <c r="DS346" s="4" t="s">
        <v>315</v>
      </c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 t="s">
        <v>159</v>
      </c>
      <c r="ES346" s="4" t="s">
        <v>159</v>
      </c>
      <c r="ET346" s="3">
        <f t="shared" si="111"/>
        <v>0</v>
      </c>
      <c r="EU346" s="4" t="s">
        <v>159</v>
      </c>
      <c r="EV346" s="4"/>
      <c r="EW346" s="4"/>
      <c r="EX346" s="4"/>
      <c r="EY346" s="4" t="s">
        <v>507</v>
      </c>
      <c r="EZ346" s="4"/>
      <c r="FA346" s="4"/>
      <c r="FB346" s="4"/>
      <c r="FC346" s="4"/>
      <c r="FD346" s="4"/>
      <c r="FE346" s="4"/>
      <c r="FF346" s="4"/>
      <c r="FG346" s="4"/>
      <c r="FH346" s="4"/>
      <c r="FI346" s="4">
        <v>0.34125</v>
      </c>
      <c r="FJ346" s="4">
        <v>11</v>
      </c>
      <c r="FK346" s="4">
        <v>93.85</v>
      </c>
    </row>
    <row r="347" spans="1:167" x14ac:dyDescent="0.25">
      <c r="A347" s="13" t="s">
        <v>733</v>
      </c>
      <c r="B347" s="13" t="s">
        <v>732</v>
      </c>
      <c r="C347" s="4" t="s">
        <v>198</v>
      </c>
      <c r="D347" s="4"/>
      <c r="E347" s="1" t="s">
        <v>829</v>
      </c>
      <c r="F347" s="1"/>
      <c r="G347" s="1"/>
      <c r="H347" s="1" t="s">
        <v>825</v>
      </c>
      <c r="I347" s="1" t="s">
        <v>826</v>
      </c>
      <c r="J347" s="9" t="s">
        <v>867</v>
      </c>
      <c r="K347" s="9" t="s">
        <v>833</v>
      </c>
      <c r="L347" s="10">
        <v>456757</v>
      </c>
      <c r="M347" s="10">
        <v>4950795</v>
      </c>
      <c r="N347" s="15" t="s">
        <v>831</v>
      </c>
      <c r="O347" s="15"/>
      <c r="P347" s="4">
        <v>230.875</v>
      </c>
      <c r="Q347" s="4">
        <v>2.5</v>
      </c>
      <c r="R347" s="3">
        <v>641.25</v>
      </c>
      <c r="S347" s="4">
        <v>0</v>
      </c>
      <c r="T347" s="4">
        <v>0.41249999999999998</v>
      </c>
      <c r="U347" s="4">
        <v>7.6749999999999998</v>
      </c>
      <c r="V347" s="4">
        <v>232.27500000000001</v>
      </c>
      <c r="W347" s="4"/>
      <c r="X347" s="4">
        <v>9.1999999999999993</v>
      </c>
      <c r="Y347" s="4">
        <v>252.27500000000001</v>
      </c>
      <c r="Z347" s="4">
        <v>1.575E-2</v>
      </c>
      <c r="AA347" s="3">
        <f t="shared" si="106"/>
        <v>2.0249775000000001E-2</v>
      </c>
      <c r="AB347" s="4">
        <v>0.72724999999999995</v>
      </c>
      <c r="AC347" s="4">
        <v>0.71174999999999999</v>
      </c>
      <c r="AD347" s="3">
        <f t="shared" si="107"/>
        <v>3.1520560500000001</v>
      </c>
      <c r="AE347" s="4">
        <f>0.5*0.002</f>
        <v>1E-3</v>
      </c>
      <c r="AF347" s="3">
        <f t="shared" si="103"/>
        <v>3.2856999999999999E-3</v>
      </c>
      <c r="AG347" s="4">
        <v>0.28925000000000001</v>
      </c>
      <c r="AH347" s="3">
        <f>0.5*0.003</f>
        <v>1.5E-3</v>
      </c>
      <c r="AI347" s="4"/>
      <c r="AJ347" s="4">
        <v>1.0165</v>
      </c>
      <c r="AK347" s="3">
        <v>7.2500000000000004E-3</v>
      </c>
      <c r="AL347" s="4">
        <v>0.9425</v>
      </c>
      <c r="AM347" s="4"/>
      <c r="AN347" s="4" t="s">
        <v>155</v>
      </c>
      <c r="AO347" s="4"/>
      <c r="AP347" s="4">
        <v>281.64999999999998</v>
      </c>
      <c r="AQ347" s="4">
        <v>84.407499999999999</v>
      </c>
      <c r="AR347" s="4">
        <v>0.47499999999999998</v>
      </c>
      <c r="AS347" s="3">
        <v>75.352500000000006</v>
      </c>
      <c r="AT347" s="4">
        <v>12.2575</v>
      </c>
      <c r="AU347" s="4">
        <v>44</v>
      </c>
      <c r="AV347" s="4"/>
      <c r="AW347" s="3">
        <v>33.297499999999999</v>
      </c>
      <c r="AX347" s="4"/>
      <c r="AY347" s="4"/>
      <c r="AZ347" s="4"/>
      <c r="BA347" s="3">
        <v>0.8</v>
      </c>
      <c r="BB347" s="4"/>
      <c r="BC347" s="4">
        <v>21.25</v>
      </c>
      <c r="BD347" s="4"/>
      <c r="BE347" s="4"/>
      <c r="BF347" s="4"/>
      <c r="BG347" s="4"/>
      <c r="BH347" s="4"/>
      <c r="BI347" s="4"/>
      <c r="BJ347" s="4">
        <v>2.5</v>
      </c>
      <c r="BK347" s="4"/>
      <c r="BL347" s="3">
        <f>0.5*0.02</f>
        <v>0.01</v>
      </c>
      <c r="BM347" s="4"/>
      <c r="BN347" s="4">
        <v>0.6</v>
      </c>
      <c r="BO347" s="4"/>
      <c r="BP347" s="4" t="s">
        <v>503</v>
      </c>
      <c r="BQ347" s="4"/>
      <c r="BR347" s="4" t="s">
        <v>504</v>
      </c>
      <c r="BS347" s="4"/>
      <c r="BT347" s="3">
        <f t="shared" si="115"/>
        <v>0.15</v>
      </c>
      <c r="BU347" s="4"/>
      <c r="BV347" s="4"/>
      <c r="BW347" s="4"/>
      <c r="BX347" s="4"/>
      <c r="BY347" s="4"/>
      <c r="BZ347" s="4" t="s">
        <v>169</v>
      </c>
      <c r="CA347" s="4"/>
      <c r="CB347" s="3">
        <f t="shared" si="116"/>
        <v>7.4999999999999997E-3</v>
      </c>
      <c r="CC347" s="4"/>
      <c r="CD347" s="4">
        <v>163</v>
      </c>
      <c r="CE347" s="4">
        <v>33.75</v>
      </c>
      <c r="CF347" s="4">
        <v>10.75</v>
      </c>
      <c r="CG347" s="4" t="s">
        <v>505</v>
      </c>
      <c r="CH347" s="4"/>
      <c r="CI347" s="4">
        <v>19.75</v>
      </c>
      <c r="CJ347" s="4"/>
      <c r="CK347" s="4">
        <v>126</v>
      </c>
      <c r="CL347" s="4">
        <v>0</v>
      </c>
      <c r="CM347" s="4" t="s">
        <v>159</v>
      </c>
      <c r="CN347" s="4" t="s">
        <v>507</v>
      </c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 t="s">
        <v>507</v>
      </c>
      <c r="DL347" s="4"/>
      <c r="DM347" s="4"/>
      <c r="DN347" s="4"/>
      <c r="DO347" s="4"/>
      <c r="DP347" s="4"/>
      <c r="DQ347" s="4"/>
      <c r="DR347" s="4"/>
      <c r="DS347" s="4" t="s">
        <v>315</v>
      </c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 t="s">
        <v>159</v>
      </c>
      <c r="ES347" s="4" t="s">
        <v>159</v>
      </c>
      <c r="ET347" s="3">
        <f t="shared" si="111"/>
        <v>0</v>
      </c>
      <c r="EU347" s="4" t="s">
        <v>159</v>
      </c>
      <c r="EV347" s="4"/>
      <c r="EW347" s="4"/>
      <c r="EX347" s="4"/>
      <c r="EY347" s="4" t="s">
        <v>507</v>
      </c>
      <c r="EZ347" s="4"/>
      <c r="FA347" s="4"/>
      <c r="FB347" s="4"/>
      <c r="FC347" s="4"/>
      <c r="FD347" s="4"/>
      <c r="FE347" s="4"/>
      <c r="FF347" s="4"/>
      <c r="FG347" s="4"/>
      <c r="FH347" s="4"/>
      <c r="FI347" s="4">
        <v>1.25</v>
      </c>
      <c r="FJ347" s="4">
        <v>10.78</v>
      </c>
      <c r="FK347" s="4">
        <v>93.555000000000007</v>
      </c>
    </row>
    <row r="348" spans="1:167" x14ac:dyDescent="0.25">
      <c r="A348" s="13" t="s">
        <v>735</v>
      </c>
      <c r="B348" s="13" t="s">
        <v>734</v>
      </c>
      <c r="C348" s="4" t="s">
        <v>198</v>
      </c>
      <c r="D348" s="4"/>
      <c r="E348" s="1" t="s">
        <v>836</v>
      </c>
      <c r="F348" s="1"/>
      <c r="G348" s="1"/>
      <c r="H348" s="1" t="s">
        <v>825</v>
      </c>
      <c r="I348" s="1" t="s">
        <v>826</v>
      </c>
      <c r="J348" s="9" t="s">
        <v>867</v>
      </c>
      <c r="K348" s="9" t="s">
        <v>873</v>
      </c>
      <c r="L348" s="10">
        <v>468758</v>
      </c>
      <c r="M348" s="10">
        <v>4921170</v>
      </c>
      <c r="N348" s="15" t="s">
        <v>831</v>
      </c>
      <c r="O348" s="15"/>
      <c r="P348" s="4">
        <v>232.08750000000001</v>
      </c>
      <c r="Q348" s="4" t="s">
        <v>322</v>
      </c>
      <c r="R348" s="3">
        <v>462.875</v>
      </c>
      <c r="S348" s="4">
        <v>0</v>
      </c>
      <c r="T348" s="4">
        <v>0.64875000000000005</v>
      </c>
      <c r="U348" s="4">
        <v>7.6</v>
      </c>
      <c r="V348" s="4">
        <v>264.98750000000001</v>
      </c>
      <c r="W348" s="4">
        <v>2.9</v>
      </c>
      <c r="X348" s="4">
        <v>10.762499999999999</v>
      </c>
      <c r="Y348" s="4">
        <v>264.625</v>
      </c>
      <c r="Z348" s="4">
        <v>6.6249999999999998E-3</v>
      </c>
      <c r="AA348" s="3">
        <f t="shared" si="106"/>
        <v>8.5177624999999996E-3</v>
      </c>
      <c r="AB348" s="4">
        <v>0.34375</v>
      </c>
      <c r="AC348" s="4">
        <v>0.34125</v>
      </c>
      <c r="AD348" s="3">
        <f t="shared" si="107"/>
        <v>1.51125975</v>
      </c>
      <c r="AE348" s="4">
        <v>8.3750000000000005E-3</v>
      </c>
      <c r="AF348" s="3">
        <f t="shared" si="103"/>
        <v>2.75177375E-2</v>
      </c>
      <c r="AG348" s="4">
        <v>0.22</v>
      </c>
      <c r="AH348" s="3">
        <v>4.5440000000000003E-3</v>
      </c>
      <c r="AI348" s="4"/>
      <c r="AJ348" s="4">
        <v>0.56374999999999997</v>
      </c>
      <c r="AK348" s="3">
        <v>7.6249999999999998E-3</v>
      </c>
      <c r="AL348" s="4">
        <v>2.5563750000000001</v>
      </c>
      <c r="AM348" s="4" t="s">
        <v>157</v>
      </c>
      <c r="AN348" s="4" t="s">
        <v>155</v>
      </c>
      <c r="AO348" s="4">
        <v>0.348333</v>
      </c>
      <c r="AP348" s="4">
        <v>283.28750000000002</v>
      </c>
      <c r="AQ348" s="4">
        <v>91.35</v>
      </c>
      <c r="AR348" s="4">
        <v>0.66125</v>
      </c>
      <c r="AS348" s="3">
        <v>4.95</v>
      </c>
      <c r="AT348" s="4">
        <v>8.7750000000000004</v>
      </c>
      <c r="AU348" s="4">
        <v>2.3562500000000002</v>
      </c>
      <c r="AV348" s="4"/>
      <c r="AW348" s="3">
        <v>24.237500000000001</v>
      </c>
      <c r="AX348" s="4"/>
      <c r="AY348" s="4"/>
      <c r="AZ348" s="4"/>
      <c r="BA348" s="3">
        <v>7.6488E-2</v>
      </c>
      <c r="BB348" s="4"/>
      <c r="BC348" s="4">
        <v>0.46802500000000002</v>
      </c>
      <c r="BD348" s="4"/>
      <c r="BE348" s="4"/>
      <c r="BF348" s="4"/>
      <c r="BG348" s="4"/>
      <c r="BH348" s="4"/>
      <c r="BI348" s="4"/>
      <c r="BJ348" s="4">
        <v>4.16</v>
      </c>
      <c r="BK348" s="4"/>
      <c r="BL348" s="3">
        <f>0.5*0.01</f>
        <v>5.0000000000000001E-3</v>
      </c>
      <c r="BM348" s="4"/>
      <c r="BN348" s="4">
        <v>0.32233800000000001</v>
      </c>
      <c r="BO348" s="4"/>
      <c r="BP348" s="4">
        <v>1.1308750000000001</v>
      </c>
      <c r="BQ348" s="4"/>
      <c r="BR348" s="4">
        <v>0.178788</v>
      </c>
      <c r="BS348" s="4"/>
      <c r="BT348" s="3">
        <v>0.18567500000000001</v>
      </c>
      <c r="BU348" s="4"/>
      <c r="BV348" s="4"/>
      <c r="BW348" s="4"/>
      <c r="BX348" s="4"/>
      <c r="BY348" s="4"/>
      <c r="BZ348" s="4">
        <v>8.9275000000000002</v>
      </c>
      <c r="CA348" s="4"/>
      <c r="CB348" s="3">
        <f>0.5*0.01</f>
        <v>5.0000000000000001E-3</v>
      </c>
      <c r="CC348" s="4"/>
      <c r="CD348" s="4">
        <v>452.125</v>
      </c>
      <c r="CE348" s="4">
        <v>208.25</v>
      </c>
      <c r="CF348" s="4">
        <v>16</v>
      </c>
      <c r="CG348" s="4">
        <v>23</v>
      </c>
      <c r="CH348" s="4">
        <v>0</v>
      </c>
      <c r="CI348" s="4">
        <v>11.625</v>
      </c>
      <c r="CJ348" s="4"/>
      <c r="CK348" s="4">
        <v>179.75</v>
      </c>
      <c r="CL348" s="4">
        <v>0</v>
      </c>
      <c r="CM348" s="4" t="s">
        <v>155</v>
      </c>
      <c r="CN348" s="4" t="s">
        <v>155</v>
      </c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 t="s">
        <v>155</v>
      </c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 t="s">
        <v>667</v>
      </c>
      <c r="DL348" s="4"/>
      <c r="DM348" s="4"/>
      <c r="DN348" s="4"/>
      <c r="DO348" s="4"/>
      <c r="DP348" s="4"/>
      <c r="DQ348" s="4"/>
      <c r="DR348" s="4"/>
      <c r="DS348" s="4" t="s">
        <v>669</v>
      </c>
      <c r="DT348" s="4"/>
      <c r="DU348" s="4"/>
      <c r="DV348" s="4"/>
      <c r="DW348" s="4"/>
      <c r="DX348" s="4"/>
      <c r="DY348" s="4"/>
      <c r="DZ348" s="3" t="s">
        <v>671</v>
      </c>
      <c r="EA348" s="3" t="s">
        <v>407</v>
      </c>
      <c r="EB348" s="3" t="s">
        <v>672</v>
      </c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>
        <v>4.0875000000000002E-2</v>
      </c>
      <c r="ES348" s="4" t="s">
        <v>155</v>
      </c>
      <c r="ET348" s="3">
        <f t="shared" si="111"/>
        <v>4.0875000000000002E-2</v>
      </c>
      <c r="EU348" s="4" t="s">
        <v>155</v>
      </c>
      <c r="EV348" s="4"/>
      <c r="EW348" s="4"/>
      <c r="EX348" s="4" t="s">
        <v>155</v>
      </c>
      <c r="EY348" s="4">
        <v>2.9874999999999999E-2</v>
      </c>
      <c r="EZ348" s="4"/>
      <c r="FA348" s="4"/>
      <c r="FB348" s="4"/>
      <c r="FC348" s="4"/>
      <c r="FD348" s="4"/>
      <c r="FE348" s="4"/>
      <c r="FF348" s="4"/>
      <c r="FG348" s="4"/>
      <c r="FH348" s="4"/>
      <c r="FI348" s="4">
        <v>0.70499999999999996</v>
      </c>
      <c r="FJ348" s="4">
        <v>11.2325</v>
      </c>
      <c r="FK348" s="4">
        <v>101.26125</v>
      </c>
    </row>
    <row r="349" spans="1:167" x14ac:dyDescent="0.25">
      <c r="A349" s="13" t="s">
        <v>737</v>
      </c>
      <c r="B349" s="13" t="s">
        <v>736</v>
      </c>
      <c r="C349" s="4" t="s">
        <v>198</v>
      </c>
      <c r="D349" s="4"/>
      <c r="E349" s="1" t="s">
        <v>829</v>
      </c>
      <c r="F349" s="1"/>
      <c r="G349" s="1"/>
      <c r="H349" s="1" t="s">
        <v>825</v>
      </c>
      <c r="I349" s="1" t="s">
        <v>826</v>
      </c>
      <c r="J349" s="9" t="s">
        <v>867</v>
      </c>
      <c r="K349" s="9" t="s">
        <v>833</v>
      </c>
      <c r="L349" s="10">
        <v>434467</v>
      </c>
      <c r="M349" s="10">
        <v>4959079</v>
      </c>
      <c r="N349" s="15" t="s">
        <v>831</v>
      </c>
      <c r="O349" s="15"/>
      <c r="P349" s="4">
        <v>248.875</v>
      </c>
      <c r="Q349" s="4" t="s">
        <v>219</v>
      </c>
      <c r="R349" s="3">
        <v>440</v>
      </c>
      <c r="S349" s="4">
        <v>0</v>
      </c>
      <c r="T349" s="4">
        <v>0.23499999999999999</v>
      </c>
      <c r="U349" s="4">
        <v>8.1750000000000007</v>
      </c>
      <c r="V349" s="4">
        <v>199.52500000000001</v>
      </c>
      <c r="W349" s="4"/>
      <c r="X349" s="4">
        <v>7.5</v>
      </c>
      <c r="Y349" s="4">
        <v>278.85000000000002</v>
      </c>
      <c r="Z349" s="4">
        <f>0.5*0.002</f>
        <v>1E-3</v>
      </c>
      <c r="AA349" s="3">
        <f t="shared" si="106"/>
        <v>1.2857000000000001E-3</v>
      </c>
      <c r="AB349" s="4">
        <v>0.79</v>
      </c>
      <c r="AC349" s="4">
        <v>0.78949999999999998</v>
      </c>
      <c r="AD349" s="3">
        <f t="shared" si="107"/>
        <v>3.4963797000000003</v>
      </c>
      <c r="AE349" s="4">
        <f>0.5*0.002</f>
        <v>1E-3</v>
      </c>
      <c r="AF349" s="3">
        <f t="shared" si="103"/>
        <v>3.2856999999999999E-3</v>
      </c>
      <c r="AG349" s="4">
        <v>0.32400000000000001</v>
      </c>
      <c r="AH349" s="3">
        <f>0.5*0.003</f>
        <v>1.5E-3</v>
      </c>
      <c r="AI349" s="4"/>
      <c r="AJ349" s="4">
        <v>1.1140000000000001</v>
      </c>
      <c r="AK349" s="3">
        <v>3.6250000000000002E-3</v>
      </c>
      <c r="AL349" s="4" t="s">
        <v>181</v>
      </c>
      <c r="AM349" s="4"/>
      <c r="AN349" s="4" t="s">
        <v>155</v>
      </c>
      <c r="AO349" s="4"/>
      <c r="AP349" s="4">
        <v>303.57499999999999</v>
      </c>
      <c r="AQ349" s="4">
        <v>81.42</v>
      </c>
      <c r="AR349" s="4">
        <v>0.18925</v>
      </c>
      <c r="AS349" s="3" t="s">
        <v>215</v>
      </c>
      <c r="AT349" s="4">
        <v>18.34</v>
      </c>
      <c r="AU349" s="4">
        <v>0.66</v>
      </c>
      <c r="AV349" s="4"/>
      <c r="AW349" s="3">
        <v>1.6915</v>
      </c>
      <c r="AX349" s="4"/>
      <c r="AY349" s="4"/>
      <c r="AZ349" s="4"/>
      <c r="BA349" s="3">
        <f>0.5*0.4</f>
        <v>0.2</v>
      </c>
      <c r="BB349" s="4"/>
      <c r="BC349" s="4" t="s">
        <v>216</v>
      </c>
      <c r="BD349" s="4"/>
      <c r="BE349" s="4"/>
      <c r="BF349" s="4"/>
      <c r="BG349" s="4"/>
      <c r="BH349" s="4"/>
      <c r="BI349" s="4"/>
      <c r="BJ349" s="4" t="s">
        <v>219</v>
      </c>
      <c r="BK349" s="4"/>
      <c r="BL349" s="3">
        <v>3.7499999999999999E-2</v>
      </c>
      <c r="BM349" s="4"/>
      <c r="BN349" s="4">
        <v>0.97499999999999998</v>
      </c>
      <c r="BO349" s="4"/>
      <c r="BP349" s="4" t="s">
        <v>503</v>
      </c>
      <c r="BQ349" s="4"/>
      <c r="BR349" s="4" t="s">
        <v>504</v>
      </c>
      <c r="BS349" s="4"/>
      <c r="BT349" s="3">
        <f t="shared" ref="BT349:BT362" si="117">0.5*0.3</f>
        <v>0.15</v>
      </c>
      <c r="BU349" s="4"/>
      <c r="BV349" s="4"/>
      <c r="BW349" s="4"/>
      <c r="BX349" s="4"/>
      <c r="BY349" s="4"/>
      <c r="BZ349" s="4" t="s">
        <v>169</v>
      </c>
      <c r="CA349" s="4"/>
      <c r="CB349" s="3">
        <f>0.5*0.015</f>
        <v>7.4999999999999997E-3</v>
      </c>
      <c r="CC349" s="4"/>
      <c r="CD349" s="4">
        <v>79.75</v>
      </c>
      <c r="CE349" s="4">
        <v>14.25</v>
      </c>
      <c r="CF349" s="4">
        <v>7.625</v>
      </c>
      <c r="CG349" s="4" t="s">
        <v>505</v>
      </c>
      <c r="CH349" s="4"/>
      <c r="CI349" s="4">
        <v>8.5</v>
      </c>
      <c r="CJ349" s="4"/>
      <c r="CK349" s="4">
        <v>59.5</v>
      </c>
      <c r="CL349" s="4">
        <v>0</v>
      </c>
      <c r="CM349" s="4" t="s">
        <v>159</v>
      </c>
      <c r="CN349" s="4" t="s">
        <v>507</v>
      </c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 t="s">
        <v>507</v>
      </c>
      <c r="DL349" s="4"/>
      <c r="DM349" s="4"/>
      <c r="DN349" s="4"/>
      <c r="DO349" s="4"/>
      <c r="DP349" s="4"/>
      <c r="DQ349" s="4"/>
      <c r="DR349" s="4"/>
      <c r="DS349" s="4" t="s">
        <v>315</v>
      </c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 t="s">
        <v>159</v>
      </c>
      <c r="ES349" s="4" t="s">
        <v>159</v>
      </c>
      <c r="ET349" s="3">
        <f t="shared" si="111"/>
        <v>0</v>
      </c>
      <c r="EU349" s="4" t="s">
        <v>159</v>
      </c>
      <c r="EV349" s="4"/>
      <c r="EW349" s="4"/>
      <c r="EX349" s="4"/>
      <c r="EY349" s="4" t="s">
        <v>507</v>
      </c>
      <c r="EZ349" s="4"/>
      <c r="FA349" s="4"/>
      <c r="FB349" s="4"/>
      <c r="FC349" s="4"/>
      <c r="FD349" s="4"/>
      <c r="FE349" s="4"/>
      <c r="FF349" s="4"/>
      <c r="FG349" s="4"/>
      <c r="FH349" s="4"/>
      <c r="FI349" s="4">
        <v>0.85375000000000001</v>
      </c>
      <c r="FJ349" s="4">
        <v>11.8925</v>
      </c>
      <c r="FK349" s="4">
        <v>99.18</v>
      </c>
    </row>
    <row r="350" spans="1:167" x14ac:dyDescent="0.25">
      <c r="A350" s="13" t="s">
        <v>739</v>
      </c>
      <c r="B350" s="13" t="s">
        <v>738</v>
      </c>
      <c r="C350" s="4" t="s">
        <v>198</v>
      </c>
      <c r="D350" s="4"/>
      <c r="E350" s="1" t="s">
        <v>836</v>
      </c>
      <c r="F350" s="1"/>
      <c r="G350" s="1"/>
      <c r="H350" s="1" t="s">
        <v>825</v>
      </c>
      <c r="I350" s="1" t="s">
        <v>826</v>
      </c>
      <c r="J350" s="9" t="s">
        <v>867</v>
      </c>
      <c r="K350" s="9" t="s">
        <v>833</v>
      </c>
      <c r="L350" s="10">
        <v>430956</v>
      </c>
      <c r="M350" s="10">
        <v>4953589</v>
      </c>
      <c r="N350" s="15" t="s">
        <v>831</v>
      </c>
      <c r="O350" s="15"/>
      <c r="P350" s="4">
        <v>241.625</v>
      </c>
      <c r="Q350" s="4" t="s">
        <v>219</v>
      </c>
      <c r="R350" s="3">
        <v>431.5</v>
      </c>
      <c r="S350" s="4">
        <v>0</v>
      </c>
      <c r="T350" s="4">
        <v>0.50749999999999995</v>
      </c>
      <c r="U350" s="4">
        <v>7.8</v>
      </c>
      <c r="V350" s="4">
        <v>234.75</v>
      </c>
      <c r="W350" s="4"/>
      <c r="X350" s="4">
        <v>8.9499999999999993</v>
      </c>
      <c r="Y350" s="4">
        <v>262.02499999999998</v>
      </c>
      <c r="Z350" s="4">
        <v>1.325E-2</v>
      </c>
      <c r="AA350" s="3">
        <f t="shared" si="106"/>
        <v>1.7035524999999999E-2</v>
      </c>
      <c r="AB350" s="4">
        <v>0.52875000000000005</v>
      </c>
      <c r="AC350" s="4">
        <v>0.51624999999999999</v>
      </c>
      <c r="AD350" s="3">
        <f t="shared" si="107"/>
        <v>2.28626475</v>
      </c>
      <c r="AE350" s="4">
        <f>0.5*0.002</f>
        <v>1E-3</v>
      </c>
      <c r="AF350" s="3">
        <f t="shared" si="103"/>
        <v>3.2856999999999999E-3</v>
      </c>
      <c r="AG350" s="4">
        <v>0.26950000000000002</v>
      </c>
      <c r="AH350" s="3">
        <f>0.5*0.003</f>
        <v>1.5E-3</v>
      </c>
      <c r="AI350" s="4"/>
      <c r="AJ350" s="4">
        <v>0.79825000000000002</v>
      </c>
      <c r="AK350" s="3">
        <v>4.1250000000000002E-3</v>
      </c>
      <c r="AL350" s="4" t="s">
        <v>181</v>
      </c>
      <c r="AM350" s="4"/>
      <c r="AN350" s="4" t="s">
        <v>155</v>
      </c>
      <c r="AO350" s="4"/>
      <c r="AP350" s="4">
        <v>294.75</v>
      </c>
      <c r="AQ350" s="4">
        <v>84.37</v>
      </c>
      <c r="AR350" s="4">
        <v>0.23</v>
      </c>
      <c r="AS350" s="3" t="s">
        <v>215</v>
      </c>
      <c r="AT350" s="4">
        <v>12.467499999999999</v>
      </c>
      <c r="AU350" s="4">
        <v>0.72250000000000003</v>
      </c>
      <c r="AV350" s="4"/>
      <c r="AW350" s="3">
        <v>0.73924999999999996</v>
      </c>
      <c r="AX350" s="4"/>
      <c r="AY350" s="4"/>
      <c r="AZ350" s="4"/>
      <c r="BA350" s="3">
        <f>0.5*0.4</f>
        <v>0.2</v>
      </c>
      <c r="BB350" s="4"/>
      <c r="BC350" s="4" t="s">
        <v>216</v>
      </c>
      <c r="BD350" s="4"/>
      <c r="BE350" s="4"/>
      <c r="BF350" s="4"/>
      <c r="BG350" s="4"/>
      <c r="BH350" s="4"/>
      <c r="BI350" s="4"/>
      <c r="BJ350" s="4" t="s">
        <v>219</v>
      </c>
      <c r="BK350" s="4"/>
      <c r="BL350" s="3">
        <f t="shared" ref="BL350:BL362" si="118">0.5*0.02</f>
        <v>0.01</v>
      </c>
      <c r="BM350" s="4"/>
      <c r="BN350" s="4">
        <v>0.7</v>
      </c>
      <c r="BO350" s="4"/>
      <c r="BP350" s="4" t="s">
        <v>503</v>
      </c>
      <c r="BQ350" s="4"/>
      <c r="BR350" s="4" t="s">
        <v>504</v>
      </c>
      <c r="BS350" s="4"/>
      <c r="BT350" s="3">
        <f t="shared" si="117"/>
        <v>0.15</v>
      </c>
      <c r="BU350" s="4"/>
      <c r="BV350" s="4"/>
      <c r="BW350" s="4"/>
      <c r="BX350" s="4"/>
      <c r="BY350" s="4"/>
      <c r="BZ350" s="4" t="s">
        <v>169</v>
      </c>
      <c r="CA350" s="4"/>
      <c r="CB350" s="3">
        <f>0.5*0.015</f>
        <v>7.4999999999999997E-3</v>
      </c>
      <c r="CC350" s="4"/>
      <c r="CD350" s="4">
        <v>51.75</v>
      </c>
      <c r="CE350" s="4">
        <v>54.25</v>
      </c>
      <c r="CF350" s="4">
        <v>14.625</v>
      </c>
      <c r="CG350" s="4" t="s">
        <v>505</v>
      </c>
      <c r="CH350" s="4"/>
      <c r="CI350" s="4">
        <v>18</v>
      </c>
      <c r="CJ350" s="4"/>
      <c r="CK350" s="4">
        <v>69.5</v>
      </c>
      <c r="CL350" s="4">
        <v>0</v>
      </c>
      <c r="CM350" s="4" t="s">
        <v>159</v>
      </c>
      <c r="CN350" s="4" t="s">
        <v>507</v>
      </c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 t="s">
        <v>507</v>
      </c>
      <c r="DL350" s="4"/>
      <c r="DM350" s="4"/>
      <c r="DN350" s="4"/>
      <c r="DO350" s="4"/>
      <c r="DP350" s="4"/>
      <c r="DQ350" s="4"/>
      <c r="DR350" s="4"/>
      <c r="DS350" s="4" t="s">
        <v>315</v>
      </c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 t="s">
        <v>159</v>
      </c>
      <c r="ES350" s="4" t="s">
        <v>159</v>
      </c>
      <c r="ET350" s="3">
        <f t="shared" si="111"/>
        <v>0</v>
      </c>
      <c r="EU350" s="4" t="s">
        <v>159</v>
      </c>
      <c r="EV350" s="4"/>
      <c r="EW350" s="4"/>
      <c r="EX350" s="4"/>
      <c r="EY350" s="4" t="s">
        <v>507</v>
      </c>
      <c r="EZ350" s="4"/>
      <c r="FA350" s="4"/>
      <c r="FB350" s="4"/>
      <c r="FC350" s="4"/>
      <c r="FD350" s="4"/>
      <c r="FE350" s="4"/>
      <c r="FF350" s="4"/>
      <c r="FG350" s="4"/>
      <c r="FH350" s="4"/>
      <c r="FI350" s="4">
        <v>0.72499999999999998</v>
      </c>
      <c r="FJ350" s="4">
        <v>11.2675</v>
      </c>
      <c r="FK350" s="4">
        <v>97.355000000000004</v>
      </c>
    </row>
    <row r="351" spans="1:167" x14ac:dyDescent="0.25">
      <c r="A351" s="13" t="s">
        <v>741</v>
      </c>
      <c r="B351" s="13" t="s">
        <v>740</v>
      </c>
      <c r="C351" s="4" t="s">
        <v>198</v>
      </c>
      <c r="D351" s="4"/>
      <c r="E351" s="1" t="s">
        <v>829</v>
      </c>
      <c r="F351" s="1"/>
      <c r="G351" s="1"/>
      <c r="H351" s="1" t="s">
        <v>863</v>
      </c>
      <c r="I351" s="1"/>
      <c r="J351" s="9" t="s">
        <v>868</v>
      </c>
      <c r="K351" s="9" t="s">
        <v>869</v>
      </c>
      <c r="L351" s="10">
        <v>290754</v>
      </c>
      <c r="M351" s="10">
        <v>4979903</v>
      </c>
      <c r="N351" s="15" t="s">
        <v>831</v>
      </c>
      <c r="O351" s="15"/>
      <c r="P351" s="4">
        <v>385.25</v>
      </c>
      <c r="Q351" s="4">
        <v>2.75</v>
      </c>
      <c r="R351" s="3">
        <v>878.75</v>
      </c>
      <c r="S351" s="4">
        <v>0</v>
      </c>
      <c r="T351" s="4">
        <v>1.1399999999999999</v>
      </c>
      <c r="U351" s="4">
        <v>7</v>
      </c>
      <c r="V351" s="4">
        <v>265.25</v>
      </c>
      <c r="W351" s="4"/>
      <c r="X351" s="4">
        <v>14.3</v>
      </c>
      <c r="Y351" s="4">
        <v>407.5</v>
      </c>
      <c r="Z351" s="4">
        <v>3.5000000000000003E-2</v>
      </c>
      <c r="AA351" s="3">
        <f t="shared" si="106"/>
        <v>4.4999500000000005E-2</v>
      </c>
      <c r="AB351" s="4">
        <v>1.5925</v>
      </c>
      <c r="AC351" s="4">
        <v>1.55</v>
      </c>
      <c r="AD351" s="3">
        <f t="shared" si="107"/>
        <v>6.8643300000000007</v>
      </c>
      <c r="AE351" s="4">
        <f t="shared" ref="AE351:AE360" si="119">0.5*0.03</f>
        <v>1.4999999999999999E-2</v>
      </c>
      <c r="AF351" s="3">
        <f t="shared" si="103"/>
        <v>4.9285499999999996E-2</v>
      </c>
      <c r="AG351" s="4">
        <v>0.20749999999999999</v>
      </c>
      <c r="AH351" s="3">
        <v>1.3599999999999999E-2</v>
      </c>
      <c r="AI351" s="4"/>
      <c r="AJ351" s="4">
        <v>1.8</v>
      </c>
      <c r="AK351" s="3">
        <v>2.1000000000000001E-2</v>
      </c>
      <c r="AL351" s="4">
        <v>1.0525</v>
      </c>
      <c r="AM351" s="4"/>
      <c r="AN351" s="4"/>
      <c r="AO351" s="4"/>
      <c r="AP351" s="4">
        <v>469</v>
      </c>
      <c r="AQ351" s="4">
        <v>140</v>
      </c>
      <c r="AR351" s="4">
        <v>1.95</v>
      </c>
      <c r="AS351" s="3">
        <v>49.25</v>
      </c>
      <c r="AT351" s="4">
        <v>11.5</v>
      </c>
      <c r="AU351" s="4">
        <v>28.5</v>
      </c>
      <c r="AV351" s="4"/>
      <c r="AW351" s="3">
        <v>14</v>
      </c>
      <c r="AX351" s="4"/>
      <c r="AY351" s="4"/>
      <c r="AZ351" s="4"/>
      <c r="BA351" s="3">
        <f t="shared" ref="BA351:BA362" si="120">0.5*1</f>
        <v>0.5</v>
      </c>
      <c r="BB351" s="4"/>
      <c r="BC351" s="4" t="s">
        <v>216</v>
      </c>
      <c r="BD351" s="4"/>
      <c r="BE351" s="4"/>
      <c r="BF351" s="4"/>
      <c r="BG351" s="4"/>
      <c r="BH351" s="4"/>
      <c r="BI351" s="4"/>
      <c r="BJ351" s="4" t="s">
        <v>219</v>
      </c>
      <c r="BK351" s="4"/>
      <c r="BL351" s="3">
        <f t="shared" si="118"/>
        <v>0.01</v>
      </c>
      <c r="BM351" s="4"/>
      <c r="BN351" s="4" t="s">
        <v>181</v>
      </c>
      <c r="BO351" s="4"/>
      <c r="BP351" s="4" t="s">
        <v>181</v>
      </c>
      <c r="BQ351" s="4"/>
      <c r="BR351" s="4" t="s">
        <v>181</v>
      </c>
      <c r="BS351" s="4"/>
      <c r="BT351" s="3">
        <f t="shared" si="117"/>
        <v>0.15</v>
      </c>
      <c r="BU351" s="4"/>
      <c r="BV351" s="4"/>
      <c r="BW351" s="4"/>
      <c r="BX351" s="4"/>
      <c r="BY351" s="4"/>
      <c r="BZ351" s="4" t="s">
        <v>215</v>
      </c>
      <c r="CA351" s="4"/>
      <c r="CB351" s="3">
        <v>8.5750000000000007E-2</v>
      </c>
      <c r="CC351" s="4"/>
      <c r="CD351" s="4">
        <v>10.25</v>
      </c>
      <c r="CE351" s="4">
        <v>4.5</v>
      </c>
      <c r="CF351" s="4">
        <v>1</v>
      </c>
      <c r="CG351" s="4">
        <v>0</v>
      </c>
      <c r="CH351" s="4"/>
      <c r="CI351" s="4">
        <v>0.75</v>
      </c>
      <c r="CJ351" s="4"/>
      <c r="CK351" s="4">
        <v>6</v>
      </c>
      <c r="CL351" s="4">
        <v>512</v>
      </c>
      <c r="CM351" s="4" t="s">
        <v>159</v>
      </c>
      <c r="CN351" s="4" t="s">
        <v>157</v>
      </c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 t="s">
        <v>157</v>
      </c>
      <c r="DL351" s="4"/>
      <c r="DM351" s="4"/>
      <c r="DN351" s="4"/>
      <c r="DO351" s="4"/>
      <c r="DP351" s="4"/>
      <c r="DQ351" s="4"/>
      <c r="DR351" s="4"/>
      <c r="DS351" s="4" t="s">
        <v>317</v>
      </c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 t="s">
        <v>159</v>
      </c>
      <c r="ES351" s="4" t="s">
        <v>159</v>
      </c>
      <c r="ET351" s="3">
        <f t="shared" si="111"/>
        <v>0</v>
      </c>
      <c r="EU351" s="4" t="s">
        <v>159</v>
      </c>
      <c r="EV351" s="4"/>
      <c r="EW351" s="4"/>
      <c r="EX351" s="4"/>
      <c r="EY351" s="4" t="s">
        <v>159</v>
      </c>
      <c r="EZ351" s="4"/>
      <c r="FA351" s="4"/>
      <c r="FB351" s="4"/>
      <c r="FC351" s="4"/>
      <c r="FD351" s="4"/>
      <c r="FE351" s="4"/>
      <c r="FF351" s="4"/>
      <c r="FG351" s="4"/>
      <c r="FH351" s="4"/>
      <c r="FI351" s="4">
        <v>0.82750000000000001</v>
      </c>
      <c r="FJ351" s="4">
        <v>6.625</v>
      </c>
      <c r="FK351" s="4">
        <v>64.894999999999996</v>
      </c>
    </row>
    <row r="352" spans="1:167" x14ac:dyDescent="0.25">
      <c r="A352" s="13" t="s">
        <v>743</v>
      </c>
      <c r="B352" s="13" t="s">
        <v>742</v>
      </c>
      <c r="C352" s="4" t="s">
        <v>198</v>
      </c>
      <c r="D352" s="4"/>
      <c r="E352" s="1" t="s">
        <v>836</v>
      </c>
      <c r="F352" s="1"/>
      <c r="G352" s="1"/>
      <c r="H352" s="1" t="s">
        <v>863</v>
      </c>
      <c r="I352" s="1"/>
      <c r="J352" s="9" t="s">
        <v>868</v>
      </c>
      <c r="K352" s="9" t="s">
        <v>869</v>
      </c>
      <c r="L352" s="10">
        <v>305719</v>
      </c>
      <c r="M352" s="10">
        <v>5003094</v>
      </c>
      <c r="N352" s="15" t="s">
        <v>831</v>
      </c>
      <c r="O352" s="15"/>
      <c r="P352" s="4">
        <v>293.75</v>
      </c>
      <c r="Q352" s="4">
        <v>6.5</v>
      </c>
      <c r="R352" s="3">
        <v>573.75</v>
      </c>
      <c r="S352" s="4">
        <v>0</v>
      </c>
      <c r="T352" s="4">
        <v>5.9</v>
      </c>
      <c r="U352" s="4">
        <v>7.25</v>
      </c>
      <c r="V352" s="4">
        <v>262.75</v>
      </c>
      <c r="W352" s="4"/>
      <c r="X352" s="4">
        <v>13.1</v>
      </c>
      <c r="Y352" s="4">
        <v>316.5</v>
      </c>
      <c r="Z352" s="4">
        <v>4.3749999999999997E-2</v>
      </c>
      <c r="AA352" s="3">
        <f t="shared" si="106"/>
        <v>5.6249374999999997E-2</v>
      </c>
      <c r="AB352" s="4">
        <v>1.4924999999999999</v>
      </c>
      <c r="AC352" s="4">
        <v>1.45</v>
      </c>
      <c r="AD352" s="3">
        <f t="shared" si="107"/>
        <v>6.4214700000000002</v>
      </c>
      <c r="AE352" s="4">
        <f t="shared" si="119"/>
        <v>1.4999999999999999E-2</v>
      </c>
      <c r="AF352" s="3">
        <f t="shared" si="103"/>
        <v>4.9285499999999996E-2</v>
      </c>
      <c r="AG352" s="4">
        <v>0.1575</v>
      </c>
      <c r="AH352" s="3">
        <v>9.1000000000000004E-3</v>
      </c>
      <c r="AI352" s="4"/>
      <c r="AJ352" s="4">
        <v>1.65</v>
      </c>
      <c r="AK352" s="3">
        <v>2.8000000000000001E-2</v>
      </c>
      <c r="AL352" s="4">
        <v>1.7875000000000001</v>
      </c>
      <c r="AM352" s="4"/>
      <c r="AN352" s="4"/>
      <c r="AO352" s="4"/>
      <c r="AP352" s="4">
        <v>357.5</v>
      </c>
      <c r="AQ352" s="4">
        <v>111</v>
      </c>
      <c r="AR352" s="4">
        <v>1.55</v>
      </c>
      <c r="AS352" s="3">
        <v>8.0500000000000007</v>
      </c>
      <c r="AT352" s="4">
        <v>3.55</v>
      </c>
      <c r="AU352" s="4">
        <v>6.25</v>
      </c>
      <c r="AV352" s="4"/>
      <c r="AW352" s="3">
        <v>7.4</v>
      </c>
      <c r="AX352" s="4"/>
      <c r="AY352" s="4"/>
      <c r="AZ352" s="4"/>
      <c r="BA352" s="3">
        <f t="shared" si="120"/>
        <v>0.5</v>
      </c>
      <c r="BB352" s="4"/>
      <c r="BC352" s="4">
        <v>0.33925</v>
      </c>
      <c r="BD352" s="4"/>
      <c r="BE352" s="4"/>
      <c r="BF352" s="4"/>
      <c r="BG352" s="4"/>
      <c r="BH352" s="4"/>
      <c r="BI352" s="4"/>
      <c r="BJ352" s="4" t="s">
        <v>219</v>
      </c>
      <c r="BK352" s="4"/>
      <c r="BL352" s="3">
        <f t="shared" si="118"/>
        <v>0.01</v>
      </c>
      <c r="BM352" s="4"/>
      <c r="BN352" s="4" t="s">
        <v>181</v>
      </c>
      <c r="BO352" s="4"/>
      <c r="BP352" s="4" t="s">
        <v>181</v>
      </c>
      <c r="BQ352" s="4"/>
      <c r="BR352" s="4" t="s">
        <v>181</v>
      </c>
      <c r="BS352" s="4"/>
      <c r="BT352" s="3">
        <f t="shared" si="117"/>
        <v>0.15</v>
      </c>
      <c r="BU352" s="4"/>
      <c r="BV352" s="4"/>
      <c r="BW352" s="4"/>
      <c r="BX352" s="4"/>
      <c r="BY352" s="4"/>
      <c r="BZ352" s="4" t="s">
        <v>215</v>
      </c>
      <c r="CA352" s="4"/>
      <c r="CB352" s="3">
        <f>0.5*0.02</f>
        <v>0.01</v>
      </c>
      <c r="CC352" s="4"/>
      <c r="CD352" s="4">
        <v>269</v>
      </c>
      <c r="CE352" s="4">
        <v>57.75</v>
      </c>
      <c r="CF352" s="4">
        <v>45.5</v>
      </c>
      <c r="CG352" s="4">
        <v>22.5</v>
      </c>
      <c r="CH352" s="4"/>
      <c r="CI352" s="4">
        <v>41.75</v>
      </c>
      <c r="CJ352" s="4"/>
      <c r="CK352" s="4">
        <v>663.5</v>
      </c>
      <c r="CL352" s="11">
        <v>2517.75</v>
      </c>
      <c r="CM352" s="4" t="s">
        <v>159</v>
      </c>
      <c r="CN352" s="4" t="s">
        <v>157</v>
      </c>
      <c r="CO352" s="3" t="s">
        <v>350</v>
      </c>
      <c r="CP352" s="3" t="s">
        <v>350</v>
      </c>
      <c r="CQ352" s="3" t="s">
        <v>350</v>
      </c>
      <c r="CR352" s="3" t="s">
        <v>350</v>
      </c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3">
        <v>0</v>
      </c>
      <c r="DI352" s="4"/>
      <c r="DJ352" s="4"/>
      <c r="DK352" s="4" t="s">
        <v>157</v>
      </c>
      <c r="DL352" s="4"/>
      <c r="DM352" s="4"/>
      <c r="DN352" s="4"/>
      <c r="DO352" s="4"/>
      <c r="DP352" s="4"/>
      <c r="DQ352" s="4"/>
      <c r="DR352" s="4"/>
      <c r="DS352" s="4" t="s">
        <v>317</v>
      </c>
      <c r="DT352" s="4"/>
      <c r="DU352" s="3" t="s">
        <v>350</v>
      </c>
      <c r="DV352" s="3" t="s">
        <v>350</v>
      </c>
      <c r="DW352" s="4"/>
      <c r="DX352" s="4"/>
      <c r="DY352" s="4"/>
      <c r="DZ352" s="4"/>
      <c r="EA352" s="4"/>
      <c r="EB352" s="4"/>
      <c r="EC352" s="4"/>
      <c r="ED352" s="4"/>
      <c r="EE352" s="3" t="s">
        <v>350</v>
      </c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 t="s">
        <v>159</v>
      </c>
      <c r="ES352" s="4" t="s">
        <v>159</v>
      </c>
      <c r="ET352" s="3">
        <f t="shared" si="111"/>
        <v>0</v>
      </c>
      <c r="EU352" s="4" t="s">
        <v>159</v>
      </c>
      <c r="EV352" s="4"/>
      <c r="EW352" s="4"/>
      <c r="EX352" s="4"/>
      <c r="EY352" s="4" t="s">
        <v>159</v>
      </c>
      <c r="EZ352" s="4"/>
      <c r="FA352" s="4"/>
      <c r="FB352" s="4"/>
      <c r="FC352" s="4"/>
      <c r="FD352" s="4"/>
      <c r="FE352" s="4"/>
      <c r="FF352" s="4"/>
      <c r="FG352" s="4"/>
      <c r="FH352" s="4"/>
      <c r="FI352" s="4">
        <v>1.9775</v>
      </c>
      <c r="FJ352" s="4">
        <v>8.6750000000000007</v>
      </c>
      <c r="FK352" s="4">
        <v>82.667500000000004</v>
      </c>
    </row>
    <row r="353" spans="1:167" x14ac:dyDescent="0.25">
      <c r="A353" s="13" t="s">
        <v>745</v>
      </c>
      <c r="B353" s="13" t="s">
        <v>744</v>
      </c>
      <c r="C353" s="4" t="s">
        <v>198</v>
      </c>
      <c r="D353" s="4"/>
      <c r="E353" s="1" t="s">
        <v>836</v>
      </c>
      <c r="F353" s="1"/>
      <c r="G353" s="1"/>
      <c r="H353" s="1" t="s">
        <v>863</v>
      </c>
      <c r="I353" s="1"/>
      <c r="J353" s="9" t="s">
        <v>868</v>
      </c>
      <c r="K353" s="9" t="s">
        <v>869</v>
      </c>
      <c r="L353" s="10">
        <v>305225</v>
      </c>
      <c r="M353" s="10">
        <v>4997963</v>
      </c>
      <c r="N353" s="15" t="s">
        <v>831</v>
      </c>
      <c r="O353" s="15"/>
      <c r="P353" s="4">
        <v>301.25</v>
      </c>
      <c r="Q353" s="4">
        <v>4</v>
      </c>
      <c r="R353" s="3">
        <v>617.25</v>
      </c>
      <c r="S353" s="4">
        <v>0</v>
      </c>
      <c r="T353" s="4">
        <v>1.9350000000000001</v>
      </c>
      <c r="U353" s="4">
        <v>7.2750000000000004</v>
      </c>
      <c r="V353" s="4">
        <v>260.25</v>
      </c>
      <c r="W353" s="4"/>
      <c r="X353" s="4">
        <v>13.574999999999999</v>
      </c>
      <c r="Y353" s="4">
        <v>327.5</v>
      </c>
      <c r="Z353" s="4">
        <v>3.5000000000000003E-2</v>
      </c>
      <c r="AA353" s="3">
        <f t="shared" si="106"/>
        <v>4.4999500000000005E-2</v>
      </c>
      <c r="AB353" s="4">
        <v>1.7825</v>
      </c>
      <c r="AC353" s="4">
        <v>1.75</v>
      </c>
      <c r="AD353" s="3">
        <f t="shared" si="107"/>
        <v>7.7500500000000008</v>
      </c>
      <c r="AE353" s="4">
        <f t="shared" si="119"/>
        <v>1.4999999999999999E-2</v>
      </c>
      <c r="AF353" s="3">
        <f t="shared" si="103"/>
        <v>4.9285499999999996E-2</v>
      </c>
      <c r="AG353" s="4">
        <v>0.14249999999999999</v>
      </c>
      <c r="AH353" s="3">
        <v>1.725E-3</v>
      </c>
      <c r="AI353" s="4"/>
      <c r="AJ353" s="4">
        <v>1.925</v>
      </c>
      <c r="AK353" s="3">
        <v>1.2500000000000001E-2</v>
      </c>
      <c r="AL353" s="4">
        <v>1.1125</v>
      </c>
      <c r="AM353" s="4"/>
      <c r="AN353" s="4"/>
      <c r="AO353" s="4"/>
      <c r="AP353" s="4">
        <v>367</v>
      </c>
      <c r="AQ353" s="4">
        <v>115</v>
      </c>
      <c r="AR353" s="4">
        <v>1.8</v>
      </c>
      <c r="AS353" s="3">
        <v>15</v>
      </c>
      <c r="AT353" s="4">
        <v>3.7250000000000001</v>
      </c>
      <c r="AU353" s="4">
        <v>9.7249999999999996</v>
      </c>
      <c r="AV353" s="4"/>
      <c r="AW353" s="3">
        <v>9.6999999999999993</v>
      </c>
      <c r="AX353" s="4"/>
      <c r="AY353" s="4"/>
      <c r="AZ353" s="4"/>
      <c r="BA353" s="3">
        <f t="shared" si="120"/>
        <v>0.5</v>
      </c>
      <c r="BB353" s="4"/>
      <c r="BC353" s="4" t="s">
        <v>216</v>
      </c>
      <c r="BD353" s="4"/>
      <c r="BE353" s="4"/>
      <c r="BF353" s="4"/>
      <c r="BG353" s="4"/>
      <c r="BH353" s="4"/>
      <c r="BI353" s="4"/>
      <c r="BJ353" s="4" t="s">
        <v>219</v>
      </c>
      <c r="BK353" s="4"/>
      <c r="BL353" s="3">
        <f t="shared" si="118"/>
        <v>0.01</v>
      </c>
      <c r="BM353" s="4"/>
      <c r="BN353" s="4" t="s">
        <v>181</v>
      </c>
      <c r="BO353" s="4"/>
      <c r="BP353" s="4" t="s">
        <v>181</v>
      </c>
      <c r="BQ353" s="4"/>
      <c r="BR353" s="4" t="s">
        <v>181</v>
      </c>
      <c r="BS353" s="4"/>
      <c r="BT353" s="3">
        <f t="shared" si="117"/>
        <v>0.15</v>
      </c>
      <c r="BU353" s="4"/>
      <c r="BV353" s="4"/>
      <c r="BW353" s="4"/>
      <c r="BX353" s="4"/>
      <c r="BY353" s="4"/>
      <c r="BZ353" s="4" t="s">
        <v>215</v>
      </c>
      <c r="CA353" s="4"/>
      <c r="CB353" s="3">
        <f>0.5*0.02</f>
        <v>0.01</v>
      </c>
      <c r="CC353" s="4"/>
      <c r="CD353" s="4">
        <v>383.75</v>
      </c>
      <c r="CE353" s="4">
        <v>167.75</v>
      </c>
      <c r="CF353" s="4">
        <v>16.5</v>
      </c>
      <c r="CG353" s="4">
        <v>19.25</v>
      </c>
      <c r="CH353" s="4"/>
      <c r="CI353" s="4">
        <v>16.5</v>
      </c>
      <c r="CJ353" s="4"/>
      <c r="CK353" s="4">
        <v>702.75</v>
      </c>
      <c r="CL353" s="11">
        <v>2504.75</v>
      </c>
      <c r="CM353" s="4" t="s">
        <v>159</v>
      </c>
      <c r="CN353" s="4" t="s">
        <v>157</v>
      </c>
      <c r="CO353" s="3" t="s">
        <v>350</v>
      </c>
      <c r="CP353" s="3" t="s">
        <v>350</v>
      </c>
      <c r="CQ353" s="3" t="s">
        <v>350</v>
      </c>
      <c r="CR353" s="3" t="s">
        <v>350</v>
      </c>
      <c r="CS353" s="4"/>
      <c r="CT353" s="4"/>
      <c r="CU353" s="4"/>
      <c r="CV353" s="3" t="s">
        <v>350</v>
      </c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3">
        <v>0</v>
      </c>
      <c r="DI353" s="4"/>
      <c r="DJ353" s="3" t="s">
        <v>631</v>
      </c>
      <c r="DK353" s="4" t="s">
        <v>157</v>
      </c>
      <c r="DL353" s="4"/>
      <c r="DM353" s="4"/>
      <c r="DN353" s="3" t="s">
        <v>631</v>
      </c>
      <c r="DO353" s="4"/>
      <c r="DP353" s="4"/>
      <c r="DQ353" s="4"/>
      <c r="DR353" s="4"/>
      <c r="DS353" s="4" t="s">
        <v>317</v>
      </c>
      <c r="DT353" s="4"/>
      <c r="DU353" s="3" t="s">
        <v>350</v>
      </c>
      <c r="DV353" s="3" t="s">
        <v>350</v>
      </c>
      <c r="DW353" s="4"/>
      <c r="DX353" s="3" t="s">
        <v>350</v>
      </c>
      <c r="DY353" s="4"/>
      <c r="DZ353" s="4"/>
      <c r="EA353" s="4"/>
      <c r="EB353" s="4"/>
      <c r="EC353" s="4"/>
      <c r="ED353" s="4"/>
      <c r="EE353" s="3" t="s">
        <v>350</v>
      </c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 t="s">
        <v>159</v>
      </c>
      <c r="ES353" s="4" t="s">
        <v>159</v>
      </c>
      <c r="ET353" s="3">
        <f t="shared" si="111"/>
        <v>0</v>
      </c>
      <c r="EU353" s="4" t="s">
        <v>159</v>
      </c>
      <c r="EV353" s="4"/>
      <c r="EW353" s="4"/>
      <c r="EX353" s="4"/>
      <c r="EY353" s="4" t="s">
        <v>159</v>
      </c>
      <c r="EZ353" s="4"/>
      <c r="FA353" s="4"/>
      <c r="FB353" s="4"/>
      <c r="FC353" s="4"/>
      <c r="FD353" s="4"/>
      <c r="FE353" s="4"/>
      <c r="FF353" s="4"/>
      <c r="FG353" s="4"/>
      <c r="FH353" s="4"/>
      <c r="FI353" s="4">
        <v>1.0674999999999999</v>
      </c>
      <c r="FJ353" s="4">
        <v>9.25</v>
      </c>
      <c r="FK353" s="4">
        <v>89.142499999999998</v>
      </c>
    </row>
    <row r="354" spans="1:167" x14ac:dyDescent="0.25">
      <c r="A354" s="13" t="s">
        <v>747</v>
      </c>
      <c r="B354" s="13" t="s">
        <v>746</v>
      </c>
      <c r="C354" s="4" t="s">
        <v>198</v>
      </c>
      <c r="D354" s="4"/>
      <c r="E354" s="1" t="s">
        <v>836</v>
      </c>
      <c r="F354" s="1"/>
      <c r="G354" s="1"/>
      <c r="H354" s="1" t="s">
        <v>863</v>
      </c>
      <c r="I354" s="1"/>
      <c r="J354" s="9" t="s">
        <v>868</v>
      </c>
      <c r="K354" s="9" t="s">
        <v>869</v>
      </c>
      <c r="L354" s="10">
        <v>308613</v>
      </c>
      <c r="M354" s="10">
        <v>5006527</v>
      </c>
      <c r="N354" s="15" t="s">
        <v>831</v>
      </c>
      <c r="O354" s="15"/>
      <c r="P354" s="4">
        <v>268.25</v>
      </c>
      <c r="Q354" s="4">
        <v>5.75</v>
      </c>
      <c r="R354" s="3">
        <v>538</v>
      </c>
      <c r="S354" s="4">
        <v>0</v>
      </c>
      <c r="T354" s="4">
        <v>6.5250000000000004</v>
      </c>
      <c r="U354" s="4">
        <v>7.7249999999999996</v>
      </c>
      <c r="V354" s="4">
        <v>251.25</v>
      </c>
      <c r="W354" s="4"/>
      <c r="X354" s="4">
        <v>16.2</v>
      </c>
      <c r="Y354" s="4">
        <v>292.25</v>
      </c>
      <c r="Z354" s="4">
        <v>3.7499999999999999E-2</v>
      </c>
      <c r="AA354" s="3">
        <f t="shared" si="106"/>
        <v>4.821375E-2</v>
      </c>
      <c r="AB354" s="4">
        <v>1.2549999999999999</v>
      </c>
      <c r="AC354" s="4">
        <v>1.21</v>
      </c>
      <c r="AD354" s="3">
        <f t="shared" si="107"/>
        <v>5.358606</v>
      </c>
      <c r="AE354" s="4">
        <f t="shared" si="119"/>
        <v>1.4999999999999999E-2</v>
      </c>
      <c r="AF354" s="3">
        <f t="shared" si="103"/>
        <v>4.9285499999999996E-2</v>
      </c>
      <c r="AG354" s="4">
        <v>0.1525</v>
      </c>
      <c r="AH354" s="3">
        <v>3.0500000000000002E-3</v>
      </c>
      <c r="AI354" s="4"/>
      <c r="AJ354" s="4">
        <v>1.4075</v>
      </c>
      <c r="AK354" s="3">
        <v>2.0250000000000001E-2</v>
      </c>
      <c r="AL354" s="4">
        <v>1.9325000000000001</v>
      </c>
      <c r="AM354" s="4"/>
      <c r="AN354" s="4"/>
      <c r="AO354" s="4"/>
      <c r="AP354" s="4">
        <v>326.75</v>
      </c>
      <c r="AQ354" s="4">
        <v>101.25</v>
      </c>
      <c r="AR354" s="4">
        <v>1.7</v>
      </c>
      <c r="AS354" s="3">
        <v>8.9</v>
      </c>
      <c r="AT354" s="4">
        <v>3.875</v>
      </c>
      <c r="AU354" s="4">
        <v>6.05</v>
      </c>
      <c r="AV354" s="4"/>
      <c r="AW354" s="3">
        <v>6.8250000000000002</v>
      </c>
      <c r="AX354" s="4"/>
      <c r="AY354" s="4"/>
      <c r="AZ354" s="4"/>
      <c r="BA354" s="3">
        <f t="shared" si="120"/>
        <v>0.5</v>
      </c>
      <c r="BB354" s="4"/>
      <c r="BC354" s="4">
        <v>0.41025</v>
      </c>
      <c r="BD354" s="4"/>
      <c r="BE354" s="4"/>
      <c r="BF354" s="4"/>
      <c r="BG354" s="4"/>
      <c r="BH354" s="4"/>
      <c r="BI354" s="4"/>
      <c r="BJ354" s="4" t="s">
        <v>219</v>
      </c>
      <c r="BK354" s="4"/>
      <c r="BL354" s="3">
        <f t="shared" si="118"/>
        <v>0.01</v>
      </c>
      <c r="BM354" s="4"/>
      <c r="BN354" s="4" t="s">
        <v>181</v>
      </c>
      <c r="BO354" s="4"/>
      <c r="BP354" s="4" t="s">
        <v>181</v>
      </c>
      <c r="BQ354" s="4"/>
      <c r="BR354" s="4" t="s">
        <v>181</v>
      </c>
      <c r="BS354" s="4"/>
      <c r="BT354" s="3">
        <f t="shared" si="117"/>
        <v>0.15</v>
      </c>
      <c r="BU354" s="4"/>
      <c r="BV354" s="4"/>
      <c r="BW354" s="4"/>
      <c r="BX354" s="4"/>
      <c r="BY354" s="4"/>
      <c r="BZ354" s="4" t="s">
        <v>215</v>
      </c>
      <c r="CA354" s="4"/>
      <c r="CB354" s="3">
        <f>0.5*0.02</f>
        <v>0.01</v>
      </c>
      <c r="CC354" s="4"/>
      <c r="CD354" s="11">
        <v>1161.25</v>
      </c>
      <c r="CE354" s="4">
        <v>284</v>
      </c>
      <c r="CF354" s="4">
        <v>42.75</v>
      </c>
      <c r="CG354" s="4">
        <v>34.25</v>
      </c>
      <c r="CH354" s="4"/>
      <c r="CI354" s="4">
        <v>36</v>
      </c>
      <c r="CJ354" s="4"/>
      <c r="CK354" s="4">
        <v>987.75</v>
      </c>
      <c r="CL354" s="12">
        <v>9999</v>
      </c>
      <c r="CM354" s="4" t="s">
        <v>159</v>
      </c>
      <c r="CN354" s="4" t="s">
        <v>157</v>
      </c>
      <c r="CO354" s="3" t="s">
        <v>350</v>
      </c>
      <c r="CP354" s="3" t="s">
        <v>350</v>
      </c>
      <c r="CQ354" s="3" t="s">
        <v>350</v>
      </c>
      <c r="CR354" s="3" t="s">
        <v>350</v>
      </c>
      <c r="CS354" s="4"/>
      <c r="CT354" s="4"/>
      <c r="CU354" s="4"/>
      <c r="CV354" s="3" t="s">
        <v>350</v>
      </c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3">
        <v>0</v>
      </c>
      <c r="DI354" s="4"/>
      <c r="DJ354" s="3" t="s">
        <v>631</v>
      </c>
      <c r="DK354" s="4" t="s">
        <v>157</v>
      </c>
      <c r="DL354" s="4"/>
      <c r="DM354" s="3">
        <v>0</v>
      </c>
      <c r="DN354" s="3" t="s">
        <v>631</v>
      </c>
      <c r="DO354" s="4"/>
      <c r="DP354" s="4"/>
      <c r="DQ354" s="4"/>
      <c r="DR354" s="3" t="s">
        <v>350</v>
      </c>
      <c r="DS354" s="4" t="s">
        <v>317</v>
      </c>
      <c r="DT354" s="3">
        <v>0</v>
      </c>
      <c r="DU354" s="3" t="s">
        <v>350</v>
      </c>
      <c r="DV354" s="3" t="s">
        <v>350</v>
      </c>
      <c r="DW354" s="4"/>
      <c r="DX354" s="3" t="s">
        <v>350</v>
      </c>
      <c r="DY354" s="4"/>
      <c r="DZ354" s="4"/>
      <c r="EA354" s="4"/>
      <c r="EB354" s="4"/>
      <c r="EC354" s="4"/>
      <c r="ED354" s="4"/>
      <c r="EE354" s="3" t="s">
        <v>350</v>
      </c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 t="s">
        <v>159</v>
      </c>
      <c r="ES354" s="4" t="s">
        <v>159</v>
      </c>
      <c r="ET354" s="3">
        <f t="shared" si="111"/>
        <v>0</v>
      </c>
      <c r="EU354" s="4" t="s">
        <v>159</v>
      </c>
      <c r="EV354" s="4"/>
      <c r="EW354" s="4"/>
      <c r="EX354" s="4"/>
      <c r="EY354" s="4" t="s">
        <v>159</v>
      </c>
      <c r="EZ354" s="4"/>
      <c r="FA354" s="4"/>
      <c r="FB354" s="3" t="s">
        <v>631</v>
      </c>
      <c r="FC354" s="3" t="s">
        <v>631</v>
      </c>
      <c r="FD354" s="3" t="s">
        <v>350</v>
      </c>
      <c r="FE354" s="3" t="s">
        <v>350</v>
      </c>
      <c r="FF354" s="3" t="s">
        <v>350</v>
      </c>
      <c r="FG354" s="3" t="s">
        <v>350</v>
      </c>
      <c r="FH354" s="4"/>
      <c r="FI354" s="4">
        <v>1.2024999999999999</v>
      </c>
      <c r="FJ354" s="4">
        <v>9.9250000000000007</v>
      </c>
      <c r="FK354" s="4">
        <v>102.6525</v>
      </c>
    </row>
    <row r="355" spans="1:167" x14ac:dyDescent="0.25">
      <c r="A355" s="13" t="s">
        <v>749</v>
      </c>
      <c r="B355" s="13" t="s">
        <v>748</v>
      </c>
      <c r="C355" s="4" t="s">
        <v>198</v>
      </c>
      <c r="D355" s="4"/>
      <c r="E355" s="1" t="s">
        <v>836</v>
      </c>
      <c r="F355" s="1"/>
      <c r="G355" s="1"/>
      <c r="H355" s="1" t="s">
        <v>863</v>
      </c>
      <c r="I355" s="1"/>
      <c r="J355" s="9" t="s">
        <v>868</v>
      </c>
      <c r="K355" s="9" t="s">
        <v>869</v>
      </c>
      <c r="L355" s="10">
        <v>304747</v>
      </c>
      <c r="M355" s="10">
        <v>4996946</v>
      </c>
      <c r="N355" s="15" t="s">
        <v>831</v>
      </c>
      <c r="O355" s="15"/>
      <c r="P355" s="4">
        <v>294.5</v>
      </c>
      <c r="Q355" s="4">
        <v>7</v>
      </c>
      <c r="R355" s="3">
        <v>673.75</v>
      </c>
      <c r="S355" s="4">
        <v>0</v>
      </c>
      <c r="T355" s="4">
        <v>16.52</v>
      </c>
      <c r="U355" s="4">
        <v>7.375</v>
      </c>
      <c r="V355" s="4">
        <v>260.25</v>
      </c>
      <c r="W355" s="4"/>
      <c r="X355" s="4">
        <v>13.074999999999999</v>
      </c>
      <c r="Y355" s="4">
        <v>298</v>
      </c>
      <c r="Z355" s="4">
        <v>3.3750000000000002E-2</v>
      </c>
      <c r="AA355" s="3">
        <f t="shared" si="106"/>
        <v>4.3392375000000004E-2</v>
      </c>
      <c r="AB355" s="4">
        <v>1.38</v>
      </c>
      <c r="AC355" s="4">
        <v>1.3325</v>
      </c>
      <c r="AD355" s="3">
        <f t="shared" si="107"/>
        <v>5.9011095000000005</v>
      </c>
      <c r="AE355" s="4">
        <f t="shared" si="119"/>
        <v>1.4999999999999999E-2</v>
      </c>
      <c r="AF355" s="3">
        <f t="shared" si="103"/>
        <v>4.9285499999999996E-2</v>
      </c>
      <c r="AG355" s="4">
        <v>0.245</v>
      </c>
      <c r="AH355" s="3">
        <v>1.9224999999999999E-2</v>
      </c>
      <c r="AI355" s="4"/>
      <c r="AJ355" s="4">
        <v>1.625</v>
      </c>
      <c r="AK355" s="3">
        <v>3.075E-2</v>
      </c>
      <c r="AL355" s="4">
        <v>1.27</v>
      </c>
      <c r="AM355" s="4"/>
      <c r="AN355" s="4"/>
      <c r="AO355" s="4"/>
      <c r="AP355" s="4">
        <v>348</v>
      </c>
      <c r="AQ355" s="4">
        <v>108.75</v>
      </c>
      <c r="AR355" s="4">
        <v>1.325</v>
      </c>
      <c r="AS355" s="3">
        <v>8.875</v>
      </c>
      <c r="AT355" s="4">
        <v>3.8</v>
      </c>
      <c r="AU355" s="4">
        <v>6.2249999999999996</v>
      </c>
      <c r="AV355" s="4"/>
      <c r="AW355" s="3">
        <v>7.7</v>
      </c>
      <c r="AX355" s="4" t="s">
        <v>215</v>
      </c>
      <c r="AY355" s="4"/>
      <c r="AZ355" s="4"/>
      <c r="BA355" s="3">
        <f t="shared" si="120"/>
        <v>0.5</v>
      </c>
      <c r="BB355" s="4"/>
      <c r="BC355" s="4">
        <v>0.50149999999999995</v>
      </c>
      <c r="BD355" s="4"/>
      <c r="BE355" s="4"/>
      <c r="BF355" s="4"/>
      <c r="BG355" s="4"/>
      <c r="BH355" s="4"/>
      <c r="BI355" s="4"/>
      <c r="BJ355" s="4" t="s">
        <v>219</v>
      </c>
      <c r="BK355" s="4"/>
      <c r="BL355" s="3">
        <f t="shared" si="118"/>
        <v>0.01</v>
      </c>
      <c r="BM355" s="4"/>
      <c r="BN355" s="4" t="s">
        <v>181</v>
      </c>
      <c r="BO355" s="4"/>
      <c r="BP355" s="4" t="s">
        <v>181</v>
      </c>
      <c r="BQ355" s="4"/>
      <c r="BR355" s="4" t="s">
        <v>181</v>
      </c>
      <c r="BS355" s="4"/>
      <c r="BT355" s="3">
        <f t="shared" si="117"/>
        <v>0.15</v>
      </c>
      <c r="BU355" s="4"/>
      <c r="BV355" s="4"/>
      <c r="BW355" s="4"/>
      <c r="BX355" s="4"/>
      <c r="BY355" s="4"/>
      <c r="BZ355" s="4" t="s">
        <v>215</v>
      </c>
      <c r="CA355" s="4"/>
      <c r="CB355" s="3">
        <v>0.10675</v>
      </c>
      <c r="CC355" s="4"/>
      <c r="CD355" s="4">
        <v>186.5</v>
      </c>
      <c r="CE355" s="4">
        <v>67.5</v>
      </c>
      <c r="CF355" s="4">
        <v>72</v>
      </c>
      <c r="CG355" s="4">
        <v>6.5</v>
      </c>
      <c r="CH355" s="4"/>
      <c r="CI355" s="4">
        <v>71.25</v>
      </c>
      <c r="CJ355" s="4"/>
      <c r="CK355" s="4">
        <v>282.25</v>
      </c>
      <c r="CL355" s="4">
        <v>15</v>
      </c>
      <c r="CM355" s="4" t="s">
        <v>159</v>
      </c>
      <c r="CN355" s="4" t="s">
        <v>157</v>
      </c>
      <c r="CO355" s="3" t="s">
        <v>350</v>
      </c>
      <c r="CP355" s="3" t="s">
        <v>350</v>
      </c>
      <c r="CQ355" s="3" t="s">
        <v>350</v>
      </c>
      <c r="CR355" s="3" t="s">
        <v>350</v>
      </c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3">
        <v>0</v>
      </c>
      <c r="DI355" s="4"/>
      <c r="DJ355" s="4"/>
      <c r="DK355" s="4" t="s">
        <v>157</v>
      </c>
      <c r="DL355" s="4"/>
      <c r="DM355" s="4"/>
      <c r="DN355" s="4"/>
      <c r="DO355" s="4"/>
      <c r="DP355" s="4"/>
      <c r="DQ355" s="4"/>
      <c r="DR355" s="4"/>
      <c r="DS355" s="4" t="s">
        <v>317</v>
      </c>
      <c r="DT355" s="4"/>
      <c r="DU355" s="3" t="s">
        <v>350</v>
      </c>
      <c r="DV355" s="3" t="s">
        <v>350</v>
      </c>
      <c r="DW355" s="4"/>
      <c r="DX355" s="4"/>
      <c r="DY355" s="4"/>
      <c r="DZ355" s="4"/>
      <c r="EA355" s="4"/>
      <c r="EB355" s="4"/>
      <c r="EC355" s="4"/>
      <c r="ED355" s="4"/>
      <c r="EE355" s="3" t="s">
        <v>350</v>
      </c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 t="s">
        <v>159</v>
      </c>
      <c r="ES355" s="4" t="s">
        <v>159</v>
      </c>
      <c r="ET355" s="3">
        <f t="shared" si="111"/>
        <v>0</v>
      </c>
      <c r="EU355" s="4" t="s">
        <v>159</v>
      </c>
      <c r="EV355" s="4"/>
      <c r="EW355" s="4"/>
      <c r="EX355" s="4"/>
      <c r="EY355" s="4" t="s">
        <v>159</v>
      </c>
      <c r="EZ355" s="4"/>
      <c r="FA355" s="4"/>
      <c r="FB355" s="4"/>
      <c r="FC355" s="4"/>
      <c r="FD355" s="4"/>
      <c r="FE355" s="4"/>
      <c r="FF355" s="4"/>
      <c r="FG355" s="4"/>
      <c r="FH355" s="4"/>
      <c r="FI355" s="4">
        <v>0.98499999999999999</v>
      </c>
      <c r="FJ355" s="4">
        <v>9.0250000000000004</v>
      </c>
      <c r="FK355" s="4">
        <v>85.872500000000002</v>
      </c>
    </row>
    <row r="356" spans="1:167" x14ac:dyDescent="0.25">
      <c r="A356" s="13" t="s">
        <v>751</v>
      </c>
      <c r="B356" s="13" t="s">
        <v>750</v>
      </c>
      <c r="C356" s="4" t="s">
        <v>198</v>
      </c>
      <c r="D356" s="4"/>
      <c r="E356" s="1" t="s">
        <v>829</v>
      </c>
      <c r="F356" s="1"/>
      <c r="G356" s="1"/>
      <c r="H356" s="1" t="s">
        <v>863</v>
      </c>
      <c r="I356" s="1"/>
      <c r="J356" s="9" t="s">
        <v>868</v>
      </c>
      <c r="K356" s="9" t="s">
        <v>869</v>
      </c>
      <c r="L356" s="10">
        <v>308815</v>
      </c>
      <c r="M356" s="10">
        <v>4995335</v>
      </c>
      <c r="N356" s="15" t="s">
        <v>831</v>
      </c>
      <c r="O356" s="15"/>
      <c r="P356" s="4">
        <v>303</v>
      </c>
      <c r="Q356" s="4">
        <v>4.25</v>
      </c>
      <c r="R356" s="3">
        <v>659</v>
      </c>
      <c r="S356" s="4">
        <v>0</v>
      </c>
      <c r="T356" s="4">
        <v>1.425</v>
      </c>
      <c r="U356" s="4">
        <v>7.25</v>
      </c>
      <c r="V356" s="4">
        <v>257.75</v>
      </c>
      <c r="W356" s="4"/>
      <c r="X356" s="4">
        <v>13.625</v>
      </c>
      <c r="Y356" s="4">
        <v>343</v>
      </c>
      <c r="Z356" s="4">
        <v>1.125E-2</v>
      </c>
      <c r="AA356" s="3">
        <f t="shared" si="106"/>
        <v>1.4464125E-2</v>
      </c>
      <c r="AB356" s="4">
        <v>1.7075</v>
      </c>
      <c r="AC356" s="4">
        <v>1.7</v>
      </c>
      <c r="AD356" s="3">
        <f t="shared" si="107"/>
        <v>7.5286200000000001</v>
      </c>
      <c r="AE356" s="4">
        <f t="shared" si="119"/>
        <v>1.4999999999999999E-2</v>
      </c>
      <c r="AF356" s="3">
        <f t="shared" si="103"/>
        <v>4.9285499999999996E-2</v>
      </c>
      <c r="AG356" s="4">
        <v>0.14249999999999999</v>
      </c>
      <c r="AH356" s="3">
        <v>4.1974999999999998E-2</v>
      </c>
      <c r="AI356" s="4"/>
      <c r="AJ356" s="4">
        <v>1.85</v>
      </c>
      <c r="AK356" s="3">
        <v>7.6999999999999999E-2</v>
      </c>
      <c r="AL356" s="4">
        <v>0.85</v>
      </c>
      <c r="AM356" s="4"/>
      <c r="AN356" s="4"/>
      <c r="AO356" s="4"/>
      <c r="AP356" s="4">
        <v>369</v>
      </c>
      <c r="AQ356" s="4">
        <v>121</v>
      </c>
      <c r="AR356" s="4">
        <v>1.1425000000000001</v>
      </c>
      <c r="AS356" s="3">
        <v>22.75</v>
      </c>
      <c r="AT356" s="4">
        <v>2.7749999999999999</v>
      </c>
      <c r="AU356" s="4">
        <v>14.125</v>
      </c>
      <c r="AV356" s="4"/>
      <c r="AW356" s="3">
        <v>14</v>
      </c>
      <c r="AX356" s="4"/>
      <c r="AY356" s="4"/>
      <c r="AZ356" s="4"/>
      <c r="BA356" s="3">
        <f t="shared" si="120"/>
        <v>0.5</v>
      </c>
      <c r="BB356" s="4"/>
      <c r="BC356" s="4">
        <v>0.42875000000000002</v>
      </c>
      <c r="BD356" s="4"/>
      <c r="BE356" s="4"/>
      <c r="BF356" s="4"/>
      <c r="BG356" s="4"/>
      <c r="BH356" s="4"/>
      <c r="BI356" s="4"/>
      <c r="BJ356" s="4" t="s">
        <v>219</v>
      </c>
      <c r="BK356" s="4"/>
      <c r="BL356" s="3">
        <f t="shared" si="118"/>
        <v>0.01</v>
      </c>
      <c r="BM356" s="4"/>
      <c r="BN356" s="4" t="s">
        <v>181</v>
      </c>
      <c r="BO356" s="4"/>
      <c r="BP356" s="4" t="s">
        <v>181</v>
      </c>
      <c r="BQ356" s="4"/>
      <c r="BR356" s="4" t="s">
        <v>181</v>
      </c>
      <c r="BS356" s="4"/>
      <c r="BT356" s="3">
        <f t="shared" si="117"/>
        <v>0.15</v>
      </c>
      <c r="BU356" s="4"/>
      <c r="BV356" s="4"/>
      <c r="BW356" s="4"/>
      <c r="BX356" s="4"/>
      <c r="BY356" s="4"/>
      <c r="BZ356" s="4" t="s">
        <v>215</v>
      </c>
      <c r="CA356" s="4"/>
      <c r="CB356" s="3">
        <f>0.5*0.02</f>
        <v>0.01</v>
      </c>
      <c r="CC356" s="4"/>
      <c r="CD356" s="4">
        <v>94</v>
      </c>
      <c r="CE356" s="4">
        <v>44</v>
      </c>
      <c r="CF356" s="4">
        <v>75.25</v>
      </c>
      <c r="CG356" s="4">
        <v>38.75</v>
      </c>
      <c r="CH356" s="4"/>
      <c r="CI356" s="4">
        <v>75.25</v>
      </c>
      <c r="CJ356" s="4"/>
      <c r="CK356" s="4">
        <v>354.75</v>
      </c>
      <c r="CL356" s="4">
        <v>549.5</v>
      </c>
      <c r="CM356" s="4" t="s">
        <v>159</v>
      </c>
      <c r="CN356" s="4" t="s">
        <v>157</v>
      </c>
      <c r="CO356" s="3" t="s">
        <v>350</v>
      </c>
      <c r="CP356" s="3" t="s">
        <v>350</v>
      </c>
      <c r="CQ356" s="3" t="s">
        <v>350</v>
      </c>
      <c r="CR356" s="3" t="s">
        <v>350</v>
      </c>
      <c r="CS356" s="4"/>
      <c r="CT356" s="4"/>
      <c r="CU356" s="4"/>
      <c r="CV356" s="3" t="s">
        <v>350</v>
      </c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3">
        <v>0</v>
      </c>
      <c r="DI356" s="4"/>
      <c r="DJ356" s="3" t="s">
        <v>631</v>
      </c>
      <c r="DK356" s="4" t="s">
        <v>157</v>
      </c>
      <c r="DL356" s="4"/>
      <c r="DM356" s="4"/>
      <c r="DN356" s="3" t="s">
        <v>631</v>
      </c>
      <c r="DO356" s="4"/>
      <c r="DP356" s="4"/>
      <c r="DQ356" s="4"/>
      <c r="DR356" s="4"/>
      <c r="DS356" s="4" t="s">
        <v>317</v>
      </c>
      <c r="DT356" s="4"/>
      <c r="DU356" s="3" t="s">
        <v>350</v>
      </c>
      <c r="DV356" s="3" t="s">
        <v>350</v>
      </c>
      <c r="DW356" s="4"/>
      <c r="DX356" s="3" t="s">
        <v>350</v>
      </c>
      <c r="DY356" s="4"/>
      <c r="DZ356" s="4"/>
      <c r="EA356" s="4"/>
      <c r="EB356" s="4"/>
      <c r="EC356" s="4"/>
      <c r="ED356" s="4"/>
      <c r="EE356" s="3" t="s">
        <v>350</v>
      </c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 t="s">
        <v>159</v>
      </c>
      <c r="ES356" s="4" t="s">
        <v>159</v>
      </c>
      <c r="ET356" s="3">
        <f t="shared" si="111"/>
        <v>0</v>
      </c>
      <c r="EU356" s="4" t="s">
        <v>159</v>
      </c>
      <c r="EV356" s="4"/>
      <c r="EW356" s="4"/>
      <c r="EX356" s="4"/>
      <c r="EY356" s="4" t="s">
        <v>159</v>
      </c>
      <c r="EZ356" s="4"/>
      <c r="FA356" s="4"/>
      <c r="FB356" s="4"/>
      <c r="FC356" s="4"/>
      <c r="FD356" s="4"/>
      <c r="FE356" s="4"/>
      <c r="FF356" s="4"/>
      <c r="FG356" s="4"/>
      <c r="FH356" s="4"/>
      <c r="FI356" s="4">
        <v>0.61</v>
      </c>
      <c r="FJ356" s="4">
        <v>9.8249999999999993</v>
      </c>
      <c r="FK356" s="4">
        <v>94.767499999999998</v>
      </c>
    </row>
    <row r="357" spans="1:167" x14ac:dyDescent="0.25">
      <c r="A357" s="13" t="s">
        <v>753</v>
      </c>
      <c r="B357" s="13" t="s">
        <v>752</v>
      </c>
      <c r="C357" s="4"/>
      <c r="D357" s="4"/>
      <c r="E357" s="1" t="s">
        <v>836</v>
      </c>
      <c r="F357" s="1"/>
      <c r="G357" s="1"/>
      <c r="H357" s="1" t="s">
        <v>863</v>
      </c>
      <c r="I357" s="1"/>
      <c r="J357" s="9" t="s">
        <v>868</v>
      </c>
      <c r="K357" s="9" t="s">
        <v>869</v>
      </c>
      <c r="L357" s="10">
        <v>305838</v>
      </c>
      <c r="M357" s="10">
        <v>4987413</v>
      </c>
      <c r="N357" s="15" t="s">
        <v>831</v>
      </c>
      <c r="O357" s="15" t="s">
        <v>831</v>
      </c>
      <c r="P357" s="4">
        <v>623.83333300000004</v>
      </c>
      <c r="Q357" s="4" t="s">
        <v>219</v>
      </c>
      <c r="R357" s="2">
        <v>5885.3333329999996</v>
      </c>
      <c r="S357" s="4">
        <v>0</v>
      </c>
      <c r="T357" s="4">
        <v>3.8</v>
      </c>
      <c r="U357" s="4">
        <v>7.25</v>
      </c>
      <c r="V357" s="4">
        <v>273</v>
      </c>
      <c r="W357" s="4"/>
      <c r="X357" s="4">
        <v>14.183332999999999</v>
      </c>
      <c r="Y357" s="11">
        <v>1269.333333</v>
      </c>
      <c r="Z357" s="4">
        <v>2.4167000000000001E-2</v>
      </c>
      <c r="AA357" s="3">
        <f t="shared" si="106"/>
        <v>3.1071511900000001E-2</v>
      </c>
      <c r="AB357" s="4">
        <v>0.97166699999999995</v>
      </c>
      <c r="AC357" s="4">
        <v>0.98833300000000002</v>
      </c>
      <c r="AD357" s="3">
        <f t="shared" si="107"/>
        <v>4.3769315238000006</v>
      </c>
      <c r="AE357" s="4">
        <f t="shared" si="119"/>
        <v>1.4999999999999999E-2</v>
      </c>
      <c r="AF357" s="3">
        <f t="shared" si="103"/>
        <v>4.9285499999999996E-2</v>
      </c>
      <c r="AG357" s="4">
        <v>0.61166699999999996</v>
      </c>
      <c r="AH357" s="3">
        <v>2.1316999999999999E-2</v>
      </c>
      <c r="AI357" s="4"/>
      <c r="AJ357" s="4">
        <v>1.5833330000000001</v>
      </c>
      <c r="AK357" s="3">
        <v>3.5832999999999997E-2</v>
      </c>
      <c r="AL357" s="4">
        <v>1.6033329999999999</v>
      </c>
      <c r="AM357" s="4" t="s">
        <v>219</v>
      </c>
      <c r="AN357" s="4" t="s">
        <v>180</v>
      </c>
      <c r="AO357" s="4">
        <v>0.151167</v>
      </c>
      <c r="AP357" s="4">
        <v>350.16666700000002</v>
      </c>
      <c r="AQ357" s="4">
        <v>175</v>
      </c>
      <c r="AR357" s="4">
        <v>317.3</v>
      </c>
      <c r="AS357" s="2">
        <v>2883.666667</v>
      </c>
      <c r="AT357" s="4">
        <v>190.566667</v>
      </c>
      <c r="AU357" s="11">
        <v>1621.333333</v>
      </c>
      <c r="AV357" s="4"/>
      <c r="AW357" s="2">
        <v>409.66666700000002</v>
      </c>
      <c r="AX357" s="4" t="s">
        <v>215</v>
      </c>
      <c r="AY357" s="4" t="s">
        <v>215</v>
      </c>
      <c r="AZ357" s="4" t="s">
        <v>181</v>
      </c>
      <c r="BA357" s="3">
        <f t="shared" si="120"/>
        <v>0.5</v>
      </c>
      <c r="BB357" s="4" t="s">
        <v>157</v>
      </c>
      <c r="BC357" s="4" t="s">
        <v>216</v>
      </c>
      <c r="BD357" s="4">
        <v>0.75049999999999994</v>
      </c>
      <c r="BE357" s="4"/>
      <c r="BF357" s="4"/>
      <c r="BG357" s="4"/>
      <c r="BH357" s="4"/>
      <c r="BI357" s="4">
        <v>229.033333</v>
      </c>
      <c r="BJ357" s="4" t="s">
        <v>219</v>
      </c>
      <c r="BK357" s="4"/>
      <c r="BL357" s="3">
        <f t="shared" si="118"/>
        <v>0.01</v>
      </c>
      <c r="BM357" s="4" t="s">
        <v>170</v>
      </c>
      <c r="BN357" s="4" t="s">
        <v>181</v>
      </c>
      <c r="BO357" s="4" t="s">
        <v>181</v>
      </c>
      <c r="BP357" s="4" t="s">
        <v>181</v>
      </c>
      <c r="BQ357" s="4" t="s">
        <v>181</v>
      </c>
      <c r="BR357" s="4" t="s">
        <v>181</v>
      </c>
      <c r="BS357" s="4" t="s">
        <v>181</v>
      </c>
      <c r="BT357" s="3">
        <f t="shared" si="117"/>
        <v>0.15</v>
      </c>
      <c r="BU357" s="4" t="s">
        <v>216</v>
      </c>
      <c r="BV357" s="4"/>
      <c r="BW357" s="4">
        <v>2.8816670000000002</v>
      </c>
      <c r="BX357" s="4" t="s">
        <v>215</v>
      </c>
      <c r="BY357" s="4"/>
      <c r="BZ357" s="4" t="s">
        <v>215</v>
      </c>
      <c r="CA357" s="4" t="s">
        <v>215</v>
      </c>
      <c r="CB357" s="3">
        <v>4.7833000000000001E-2</v>
      </c>
      <c r="CC357" s="4">
        <v>4.9667000000000003E-2</v>
      </c>
      <c r="CD357" s="4">
        <v>271.16666700000002</v>
      </c>
      <c r="CE357" s="4">
        <v>34.166666999999997</v>
      </c>
      <c r="CF357" s="4">
        <v>277.83333299999998</v>
      </c>
      <c r="CG357" s="4">
        <v>13.333333</v>
      </c>
      <c r="CH357" s="4">
        <v>24</v>
      </c>
      <c r="CI357" s="4">
        <v>276.66666700000002</v>
      </c>
      <c r="CJ357" s="4"/>
      <c r="CK357" s="4">
        <v>938</v>
      </c>
      <c r="CL357" s="12">
        <v>9999</v>
      </c>
      <c r="CM357" s="4" t="s">
        <v>159</v>
      </c>
      <c r="CN357" s="4" t="s">
        <v>157</v>
      </c>
      <c r="CO357" s="3" t="s">
        <v>350</v>
      </c>
      <c r="CP357" s="3" t="s">
        <v>350</v>
      </c>
      <c r="CQ357" s="3" t="s">
        <v>350</v>
      </c>
      <c r="CR357" s="3" t="s">
        <v>350</v>
      </c>
      <c r="CS357" s="4"/>
      <c r="CT357" s="4"/>
      <c r="CU357" s="4" t="s">
        <v>170</v>
      </c>
      <c r="CV357" s="4"/>
      <c r="CW357" s="4"/>
      <c r="CX357" s="4"/>
      <c r="CY357" s="4"/>
      <c r="CZ357" s="4" t="s">
        <v>216</v>
      </c>
      <c r="DA357" s="4" t="s">
        <v>407</v>
      </c>
      <c r="DB357" s="4" t="s">
        <v>407</v>
      </c>
      <c r="DC357" s="4" t="s">
        <v>407</v>
      </c>
      <c r="DD357" s="4" t="s">
        <v>407</v>
      </c>
      <c r="DE357" s="4" t="s">
        <v>170</v>
      </c>
      <c r="DF357" s="4"/>
      <c r="DG357" s="4"/>
      <c r="DH357" s="3">
        <v>0</v>
      </c>
      <c r="DI357" s="4"/>
      <c r="DJ357" s="4"/>
      <c r="DK357" s="4" t="s">
        <v>157</v>
      </c>
      <c r="DL357" s="4"/>
      <c r="DM357" s="4"/>
      <c r="DN357" s="4"/>
      <c r="DO357" s="4" t="s">
        <v>175</v>
      </c>
      <c r="DP357" s="4"/>
      <c r="DQ357" s="4"/>
      <c r="DR357" s="3" t="s">
        <v>350</v>
      </c>
      <c r="DS357" s="4" t="s">
        <v>317</v>
      </c>
      <c r="DT357" s="3">
        <v>0</v>
      </c>
      <c r="DU357" s="3" t="s">
        <v>350</v>
      </c>
      <c r="DV357" s="3" t="s">
        <v>350</v>
      </c>
      <c r="DW357" s="4" t="s">
        <v>407</v>
      </c>
      <c r="DX357" s="4"/>
      <c r="DY357" s="4"/>
      <c r="DZ357" s="4"/>
      <c r="EA357" s="4"/>
      <c r="EB357" s="4"/>
      <c r="EC357" s="4"/>
      <c r="ED357" s="4"/>
      <c r="EE357" s="3" t="s">
        <v>350</v>
      </c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 t="s">
        <v>159</v>
      </c>
      <c r="ES357" s="4" t="s">
        <v>159</v>
      </c>
      <c r="ET357" s="3">
        <f t="shared" si="111"/>
        <v>0</v>
      </c>
      <c r="EU357" s="4" t="s">
        <v>159</v>
      </c>
      <c r="EV357" s="4"/>
      <c r="EW357" s="4"/>
      <c r="EX357" s="4" t="s">
        <v>159</v>
      </c>
      <c r="EY357" s="4" t="s">
        <v>159</v>
      </c>
      <c r="EZ357" s="4"/>
      <c r="FA357" s="4" t="s">
        <v>157</v>
      </c>
      <c r="FB357" s="4"/>
      <c r="FC357" s="4"/>
      <c r="FD357" s="3" t="s">
        <v>350</v>
      </c>
      <c r="FE357" s="3" t="s">
        <v>350</v>
      </c>
      <c r="FF357" s="3" t="s">
        <v>350</v>
      </c>
      <c r="FG357" s="3" t="s">
        <v>350</v>
      </c>
      <c r="FH357" s="4"/>
      <c r="FI357" s="4">
        <v>2.351667</v>
      </c>
      <c r="FJ357" s="4">
        <v>8.2566670000000002</v>
      </c>
      <c r="FK357" s="4">
        <v>80.569999999999993</v>
      </c>
    </row>
    <row r="358" spans="1:167" x14ac:dyDescent="0.25">
      <c r="A358" s="13" t="s">
        <v>755</v>
      </c>
      <c r="B358" s="13" t="s">
        <v>754</v>
      </c>
      <c r="C358" s="4" t="s">
        <v>198</v>
      </c>
      <c r="D358" s="4"/>
      <c r="E358" s="1" t="s">
        <v>829</v>
      </c>
      <c r="F358" s="1"/>
      <c r="G358" s="1"/>
      <c r="H358" s="1" t="s">
        <v>863</v>
      </c>
      <c r="I358" s="1"/>
      <c r="J358" s="9" t="s">
        <v>885</v>
      </c>
      <c r="K358" s="9" t="s">
        <v>869</v>
      </c>
      <c r="L358" s="10">
        <v>280800</v>
      </c>
      <c r="M358" s="10">
        <v>5026453</v>
      </c>
      <c r="N358" s="15" t="s">
        <v>831</v>
      </c>
      <c r="O358" s="15"/>
      <c r="P358" s="4">
        <v>335.75</v>
      </c>
      <c r="Q358" s="4">
        <v>2.75</v>
      </c>
      <c r="R358" s="3">
        <v>687</v>
      </c>
      <c r="S358" s="4">
        <v>0</v>
      </c>
      <c r="T358" s="4">
        <v>4.0999999999999996</v>
      </c>
      <c r="U358" s="4">
        <v>7.125</v>
      </c>
      <c r="V358" s="4">
        <v>279.5</v>
      </c>
      <c r="W358" s="4"/>
      <c r="X358" s="4">
        <v>13.5</v>
      </c>
      <c r="Y358" s="4">
        <v>359</v>
      </c>
      <c r="Z358" s="4">
        <v>0.02</v>
      </c>
      <c r="AA358" s="3">
        <f t="shared" si="106"/>
        <v>2.5714000000000001E-2</v>
      </c>
      <c r="AB358" s="4">
        <v>2.3250000000000002</v>
      </c>
      <c r="AC358" s="4">
        <v>2.2999999999999998</v>
      </c>
      <c r="AD358" s="3">
        <f t="shared" si="107"/>
        <v>10.185779999999999</v>
      </c>
      <c r="AE358" s="4">
        <f t="shared" si="119"/>
        <v>1.4999999999999999E-2</v>
      </c>
      <c r="AF358" s="3">
        <f t="shared" si="103"/>
        <v>4.9285499999999996E-2</v>
      </c>
      <c r="AG358" s="4">
        <v>0.3</v>
      </c>
      <c r="AH358" s="3">
        <v>1.575E-2</v>
      </c>
      <c r="AI358" s="4"/>
      <c r="AJ358" s="4">
        <v>2.625</v>
      </c>
      <c r="AK358" s="3">
        <v>2.775E-2</v>
      </c>
      <c r="AL358" s="4">
        <v>1.1975</v>
      </c>
      <c r="AM358" s="4" t="s">
        <v>219</v>
      </c>
      <c r="AN358" s="4" t="s">
        <v>180</v>
      </c>
      <c r="AO358" s="4"/>
      <c r="AP358" s="4">
        <v>408.5</v>
      </c>
      <c r="AQ358" s="4">
        <v>128.75</v>
      </c>
      <c r="AR358" s="4">
        <v>1.645</v>
      </c>
      <c r="AS358" s="3">
        <v>11.75</v>
      </c>
      <c r="AT358" s="4">
        <v>7.375</v>
      </c>
      <c r="AU358" s="4">
        <v>7.2249999999999996</v>
      </c>
      <c r="AV358" s="4"/>
      <c r="AW358" s="3">
        <v>8.7750000000000004</v>
      </c>
      <c r="AX358" s="4"/>
      <c r="AY358" s="4"/>
      <c r="AZ358" s="4"/>
      <c r="BA358" s="3">
        <f t="shared" si="120"/>
        <v>0.5</v>
      </c>
      <c r="BB358" s="4"/>
      <c r="BC358" s="4" t="s">
        <v>216</v>
      </c>
      <c r="BD358" s="4"/>
      <c r="BE358" s="4"/>
      <c r="BF358" s="4"/>
      <c r="BG358" s="4"/>
      <c r="BH358" s="4"/>
      <c r="BI358" s="4"/>
      <c r="BJ358" s="4" t="s">
        <v>219</v>
      </c>
      <c r="BK358" s="4"/>
      <c r="BL358" s="3">
        <f t="shared" si="118"/>
        <v>0.01</v>
      </c>
      <c r="BM358" s="4"/>
      <c r="BN358" s="4" t="s">
        <v>181</v>
      </c>
      <c r="BO358" s="4"/>
      <c r="BP358" s="4" t="s">
        <v>181</v>
      </c>
      <c r="BQ358" s="4"/>
      <c r="BR358" s="4" t="s">
        <v>181</v>
      </c>
      <c r="BS358" s="4"/>
      <c r="BT358" s="3">
        <f t="shared" si="117"/>
        <v>0.15</v>
      </c>
      <c r="BU358" s="4"/>
      <c r="BV358" s="4"/>
      <c r="BW358" s="4"/>
      <c r="BX358" s="4"/>
      <c r="BY358" s="4"/>
      <c r="BZ358" s="4" t="s">
        <v>215</v>
      </c>
      <c r="CA358" s="4"/>
      <c r="CB358" s="3">
        <f>0.5*0.02</f>
        <v>0.01</v>
      </c>
      <c r="CC358" s="4"/>
      <c r="CD358" s="4">
        <v>217.75</v>
      </c>
      <c r="CE358" s="4">
        <v>75.25</v>
      </c>
      <c r="CF358" s="4">
        <v>29.75</v>
      </c>
      <c r="CG358" s="4">
        <v>20.5</v>
      </c>
      <c r="CH358" s="4"/>
      <c r="CI358" s="4">
        <v>29.75</v>
      </c>
      <c r="CJ358" s="4"/>
      <c r="CK358" s="4">
        <v>210.25</v>
      </c>
      <c r="CL358" s="11">
        <v>2517.75</v>
      </c>
      <c r="CM358" s="4" t="s">
        <v>159</v>
      </c>
      <c r="CN358" s="4" t="s">
        <v>157</v>
      </c>
      <c r="CO358" s="3" t="s">
        <v>350</v>
      </c>
      <c r="CP358" s="3" t="s">
        <v>350</v>
      </c>
      <c r="CQ358" s="3" t="s">
        <v>350</v>
      </c>
      <c r="CR358" s="3" t="s">
        <v>350</v>
      </c>
      <c r="CS358" s="4"/>
      <c r="CT358" s="4"/>
      <c r="CU358" s="4"/>
      <c r="CV358" s="3" t="s">
        <v>350</v>
      </c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3">
        <v>0</v>
      </c>
      <c r="DI358" s="4"/>
      <c r="DJ358" s="3" t="s">
        <v>631</v>
      </c>
      <c r="DK358" s="4" t="s">
        <v>157</v>
      </c>
      <c r="DL358" s="4"/>
      <c r="DM358" s="4"/>
      <c r="DN358" s="3" t="s">
        <v>631</v>
      </c>
      <c r="DO358" s="4"/>
      <c r="DP358" s="4"/>
      <c r="DQ358" s="4"/>
      <c r="DR358" s="4"/>
      <c r="DS358" s="4" t="s">
        <v>317</v>
      </c>
      <c r="DT358" s="4"/>
      <c r="DU358" s="3" t="s">
        <v>350</v>
      </c>
      <c r="DV358" s="3" t="s">
        <v>350</v>
      </c>
      <c r="DW358" s="4"/>
      <c r="DX358" s="3" t="s">
        <v>350</v>
      </c>
      <c r="DY358" s="4"/>
      <c r="DZ358" s="4"/>
      <c r="EA358" s="4"/>
      <c r="EB358" s="4"/>
      <c r="EC358" s="4"/>
      <c r="ED358" s="4"/>
      <c r="EE358" s="3" t="s">
        <v>350</v>
      </c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 t="s">
        <v>159</v>
      </c>
      <c r="ES358" s="4" t="s">
        <v>159</v>
      </c>
      <c r="ET358" s="3">
        <f t="shared" si="111"/>
        <v>0</v>
      </c>
      <c r="EU358" s="4" t="s">
        <v>159</v>
      </c>
      <c r="EV358" s="4"/>
      <c r="EW358" s="4"/>
      <c r="EX358" s="4"/>
      <c r="EY358" s="4" t="s">
        <v>159</v>
      </c>
      <c r="EZ358" s="4"/>
      <c r="FA358" s="4"/>
      <c r="FB358" s="4"/>
      <c r="FC358" s="4"/>
      <c r="FD358" s="4"/>
      <c r="FE358" s="4"/>
      <c r="FF358" s="4"/>
      <c r="FG358" s="4"/>
      <c r="FH358" s="4"/>
      <c r="FI358" s="4">
        <v>0.68</v>
      </c>
      <c r="FJ358" s="4">
        <v>8.8000000000000007</v>
      </c>
      <c r="FK358" s="4">
        <v>84.564999999999998</v>
      </c>
    </row>
    <row r="359" spans="1:167" x14ac:dyDescent="0.25">
      <c r="A359" s="13" t="s">
        <v>757</v>
      </c>
      <c r="B359" s="13" t="s">
        <v>756</v>
      </c>
      <c r="C359" s="4" t="s">
        <v>198</v>
      </c>
      <c r="D359" s="4"/>
      <c r="E359" s="1" t="s">
        <v>829</v>
      </c>
      <c r="F359" s="1"/>
      <c r="G359" s="1"/>
      <c r="H359" s="1" t="s">
        <v>863</v>
      </c>
      <c r="I359" s="1"/>
      <c r="J359" s="9" t="s">
        <v>885</v>
      </c>
      <c r="K359" s="9" t="s">
        <v>869</v>
      </c>
      <c r="L359" s="10">
        <v>302508</v>
      </c>
      <c r="M359" s="10">
        <v>5032056</v>
      </c>
      <c r="N359" s="15" t="s">
        <v>831</v>
      </c>
      <c r="O359" s="15"/>
      <c r="P359" s="4">
        <v>253.75</v>
      </c>
      <c r="Q359" s="4">
        <v>2.25</v>
      </c>
      <c r="R359" s="3">
        <v>483.75</v>
      </c>
      <c r="S359" s="4">
        <v>0</v>
      </c>
      <c r="T359" s="4">
        <v>4.7249999999999996</v>
      </c>
      <c r="U359" s="4">
        <v>7.4249999999999998</v>
      </c>
      <c r="V359" s="4">
        <v>280.75</v>
      </c>
      <c r="W359" s="4"/>
      <c r="X359" s="4">
        <v>12.324999999999999</v>
      </c>
      <c r="Y359" s="4">
        <v>265.75</v>
      </c>
      <c r="Z359" s="4">
        <v>3.7499999999999999E-2</v>
      </c>
      <c r="AA359" s="3">
        <f t="shared" si="106"/>
        <v>4.821375E-2</v>
      </c>
      <c r="AB359" s="4">
        <v>0.39500000000000002</v>
      </c>
      <c r="AC359" s="4">
        <v>0.37624999999999997</v>
      </c>
      <c r="AD359" s="3">
        <f t="shared" si="107"/>
        <v>1.66626075</v>
      </c>
      <c r="AE359" s="4">
        <f t="shared" si="119"/>
        <v>1.4999999999999999E-2</v>
      </c>
      <c r="AF359" s="3">
        <f t="shared" si="103"/>
        <v>4.9285499999999996E-2</v>
      </c>
      <c r="AG359" s="4">
        <v>0.30125000000000002</v>
      </c>
      <c r="AH359" s="3">
        <v>5.7749999999999998E-3</v>
      </c>
      <c r="AI359" s="4"/>
      <c r="AJ359" s="4">
        <v>0.69625000000000004</v>
      </c>
      <c r="AK359" s="3">
        <v>1.6E-2</v>
      </c>
      <c r="AL359" s="4">
        <v>2.3149999999999999</v>
      </c>
      <c r="AM359" s="4"/>
      <c r="AN359" s="4" t="s">
        <v>180</v>
      </c>
      <c r="AO359" s="4"/>
      <c r="AP359" s="4">
        <v>308.5</v>
      </c>
      <c r="AQ359" s="4">
        <v>93.75</v>
      </c>
      <c r="AR359" s="4">
        <v>0.79500000000000004</v>
      </c>
      <c r="AS359" s="3">
        <v>4.4000000000000004</v>
      </c>
      <c r="AT359" s="4">
        <v>3.5750000000000002</v>
      </c>
      <c r="AU359" s="4">
        <v>4.25</v>
      </c>
      <c r="AV359" s="4"/>
      <c r="AW359" s="3">
        <v>6.95</v>
      </c>
      <c r="AX359" s="4"/>
      <c r="AY359" s="4"/>
      <c r="AZ359" s="4"/>
      <c r="BA359" s="3">
        <f t="shared" si="120"/>
        <v>0.5</v>
      </c>
      <c r="BB359" s="4"/>
      <c r="BC359" s="4">
        <v>0.63749999999999996</v>
      </c>
      <c r="BD359" s="4"/>
      <c r="BE359" s="4"/>
      <c r="BF359" s="4"/>
      <c r="BG359" s="4"/>
      <c r="BH359" s="4"/>
      <c r="BI359" s="4"/>
      <c r="BJ359" s="4" t="s">
        <v>219</v>
      </c>
      <c r="BK359" s="4"/>
      <c r="BL359" s="3">
        <f t="shared" si="118"/>
        <v>0.01</v>
      </c>
      <c r="BM359" s="4"/>
      <c r="BN359" s="4" t="s">
        <v>181</v>
      </c>
      <c r="BO359" s="4"/>
      <c r="BP359" s="4" t="s">
        <v>181</v>
      </c>
      <c r="BQ359" s="4"/>
      <c r="BR359" s="4" t="s">
        <v>181</v>
      </c>
      <c r="BS359" s="4"/>
      <c r="BT359" s="3">
        <f t="shared" si="117"/>
        <v>0.15</v>
      </c>
      <c r="BU359" s="4"/>
      <c r="BV359" s="4"/>
      <c r="BW359" s="4"/>
      <c r="BX359" s="4"/>
      <c r="BY359" s="4"/>
      <c r="BZ359" s="4" t="s">
        <v>215</v>
      </c>
      <c r="CA359" s="4"/>
      <c r="CB359" s="3">
        <f>0.5*0.02</f>
        <v>0.01</v>
      </c>
      <c r="CC359" s="4"/>
      <c r="CD359" s="4">
        <v>164</v>
      </c>
      <c r="CE359" s="4">
        <v>31</v>
      </c>
      <c r="CF359" s="4">
        <v>56.5</v>
      </c>
      <c r="CG359" s="4">
        <v>65.75</v>
      </c>
      <c r="CH359" s="4"/>
      <c r="CI359" s="4">
        <v>56.5</v>
      </c>
      <c r="CJ359" s="4"/>
      <c r="CK359" s="4">
        <v>569.5</v>
      </c>
      <c r="CL359" s="11">
        <v>5017.5</v>
      </c>
      <c r="CM359" s="4" t="s">
        <v>159</v>
      </c>
      <c r="CN359" s="4" t="s">
        <v>157</v>
      </c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 t="s">
        <v>157</v>
      </c>
      <c r="DL359" s="4"/>
      <c r="DM359" s="4"/>
      <c r="DN359" s="4"/>
      <c r="DO359" s="4"/>
      <c r="DP359" s="4"/>
      <c r="DQ359" s="4"/>
      <c r="DR359" s="4"/>
      <c r="DS359" s="4" t="s">
        <v>317</v>
      </c>
      <c r="DT359" s="4"/>
      <c r="DU359" s="3" t="s">
        <v>350</v>
      </c>
      <c r="DV359" s="3" t="s">
        <v>350</v>
      </c>
      <c r="DW359" s="4"/>
      <c r="DX359" s="4"/>
      <c r="DY359" s="4"/>
      <c r="DZ359" s="4"/>
      <c r="EA359" s="4"/>
      <c r="EB359" s="4"/>
      <c r="EC359" s="4"/>
      <c r="ED359" s="4"/>
      <c r="EE359" s="3" t="s">
        <v>350</v>
      </c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 t="s">
        <v>159</v>
      </c>
      <c r="ES359" s="4" t="s">
        <v>159</v>
      </c>
      <c r="ET359" s="3">
        <f t="shared" si="111"/>
        <v>0</v>
      </c>
      <c r="EU359" s="4" t="s">
        <v>159</v>
      </c>
      <c r="EV359" s="4"/>
      <c r="EW359" s="4"/>
      <c r="EX359" s="4"/>
      <c r="EY359" s="4" t="s">
        <v>159</v>
      </c>
      <c r="EZ359" s="4"/>
      <c r="FA359" s="4"/>
      <c r="FB359" s="4"/>
      <c r="FC359" s="4"/>
      <c r="FD359" s="4"/>
      <c r="FE359" s="4"/>
      <c r="FF359" s="4"/>
      <c r="FG359" s="4"/>
      <c r="FH359" s="4"/>
      <c r="FI359" s="4">
        <v>1.0349999999999999</v>
      </c>
      <c r="FJ359" s="4">
        <v>10.3</v>
      </c>
      <c r="FK359" s="4">
        <v>96.394999999999996</v>
      </c>
    </row>
    <row r="360" spans="1:167" x14ac:dyDescent="0.25">
      <c r="A360" s="13" t="s">
        <v>759</v>
      </c>
      <c r="B360" s="13" t="s">
        <v>758</v>
      </c>
      <c r="C360" s="4" t="s">
        <v>198</v>
      </c>
      <c r="D360" s="4"/>
      <c r="E360" s="1" t="s">
        <v>836</v>
      </c>
      <c r="F360" s="1"/>
      <c r="G360" s="1"/>
      <c r="H360" s="1" t="s">
        <v>863</v>
      </c>
      <c r="I360" s="1"/>
      <c r="J360" s="9" t="s">
        <v>885</v>
      </c>
      <c r="K360" s="9" t="s">
        <v>869</v>
      </c>
      <c r="L360" s="10">
        <v>295429</v>
      </c>
      <c r="M360" s="10">
        <v>5029969</v>
      </c>
      <c r="N360" s="15" t="s">
        <v>831</v>
      </c>
      <c r="O360" s="15"/>
      <c r="P360" s="4">
        <v>282</v>
      </c>
      <c r="Q360" s="4">
        <v>3</v>
      </c>
      <c r="R360" s="3">
        <v>555.25</v>
      </c>
      <c r="S360" s="4">
        <v>0</v>
      </c>
      <c r="T360" s="4">
        <v>12.05</v>
      </c>
      <c r="U360" s="4">
        <v>7.35</v>
      </c>
      <c r="V360" s="4">
        <v>280.5</v>
      </c>
      <c r="W360" s="4"/>
      <c r="X360" s="4">
        <v>12.9</v>
      </c>
      <c r="Y360" s="4">
        <v>294</v>
      </c>
      <c r="Z360" s="4">
        <v>0.05</v>
      </c>
      <c r="AA360" s="3">
        <f t="shared" si="106"/>
        <v>6.4285000000000009E-2</v>
      </c>
      <c r="AB360" s="4">
        <v>0.58750000000000002</v>
      </c>
      <c r="AC360" s="4">
        <v>0.54</v>
      </c>
      <c r="AD360" s="3">
        <f t="shared" si="107"/>
        <v>2.3914440000000003</v>
      </c>
      <c r="AE360" s="4">
        <f t="shared" si="119"/>
        <v>1.4999999999999999E-2</v>
      </c>
      <c r="AF360" s="3">
        <f t="shared" si="103"/>
        <v>4.9285499999999996E-2</v>
      </c>
      <c r="AG360" s="4">
        <v>0.19</v>
      </c>
      <c r="AH360" s="3">
        <v>3.2750000000000001E-3</v>
      </c>
      <c r="AI360" s="4"/>
      <c r="AJ360" s="4">
        <v>0.77749999999999997</v>
      </c>
      <c r="AK360" s="3">
        <v>2.1749999999999999E-2</v>
      </c>
      <c r="AL360" s="4">
        <v>2.3574999999999999</v>
      </c>
      <c r="AM360" s="4" t="s">
        <v>219</v>
      </c>
      <c r="AN360" s="4" t="s">
        <v>180</v>
      </c>
      <c r="AO360" s="4">
        <v>6.9500000000000006E-2</v>
      </c>
      <c r="AP360" s="4">
        <v>343.25</v>
      </c>
      <c r="AQ360" s="4">
        <v>103.75</v>
      </c>
      <c r="AR360" s="4">
        <v>1.2250000000000001</v>
      </c>
      <c r="AS360" s="3">
        <v>7.85</v>
      </c>
      <c r="AT360" s="4">
        <v>5.7</v>
      </c>
      <c r="AU360" s="4">
        <v>5.625</v>
      </c>
      <c r="AV360" s="4"/>
      <c r="AW360" s="3">
        <v>11.574999999999999</v>
      </c>
      <c r="AX360" s="4" t="s">
        <v>215</v>
      </c>
      <c r="AY360" s="4">
        <v>6.6749999999999998</v>
      </c>
      <c r="AZ360" s="4" t="s">
        <v>181</v>
      </c>
      <c r="BA360" s="3">
        <f t="shared" si="120"/>
        <v>0.5</v>
      </c>
      <c r="BB360" s="4" t="s">
        <v>157</v>
      </c>
      <c r="BC360" s="4" t="s">
        <v>216</v>
      </c>
      <c r="BD360" s="4">
        <v>0.46</v>
      </c>
      <c r="BE360" s="4"/>
      <c r="BF360" s="4"/>
      <c r="BG360" s="4"/>
      <c r="BH360" s="4"/>
      <c r="BI360" s="4">
        <v>15.7775</v>
      </c>
      <c r="BJ360" s="4" t="s">
        <v>219</v>
      </c>
      <c r="BK360" s="4"/>
      <c r="BL360" s="3">
        <f t="shared" si="118"/>
        <v>0.01</v>
      </c>
      <c r="BM360" s="4" t="s">
        <v>170</v>
      </c>
      <c r="BN360" s="4" t="s">
        <v>181</v>
      </c>
      <c r="BO360" s="4" t="s">
        <v>181</v>
      </c>
      <c r="BP360" s="4" t="s">
        <v>181</v>
      </c>
      <c r="BQ360" s="4" t="s">
        <v>181</v>
      </c>
      <c r="BR360" s="4" t="s">
        <v>181</v>
      </c>
      <c r="BS360" s="4" t="s">
        <v>181</v>
      </c>
      <c r="BT360" s="3">
        <f t="shared" si="117"/>
        <v>0.15</v>
      </c>
      <c r="BU360" s="4" t="s">
        <v>216</v>
      </c>
      <c r="BV360" s="4"/>
      <c r="BW360" s="4" t="s">
        <v>181</v>
      </c>
      <c r="BX360" s="4" t="s">
        <v>215</v>
      </c>
      <c r="BY360" s="4"/>
      <c r="BZ360" s="4" t="s">
        <v>215</v>
      </c>
      <c r="CA360" s="4" t="s">
        <v>215</v>
      </c>
      <c r="CB360" s="3">
        <f>0.5*0.02</f>
        <v>0.01</v>
      </c>
      <c r="CC360" s="4" t="s">
        <v>170</v>
      </c>
      <c r="CD360" s="4">
        <v>190.75</v>
      </c>
      <c r="CE360" s="4">
        <v>54.25</v>
      </c>
      <c r="CF360" s="4">
        <v>137</v>
      </c>
      <c r="CG360" s="4">
        <v>49.5</v>
      </c>
      <c r="CH360" s="4">
        <v>30</v>
      </c>
      <c r="CI360" s="4">
        <v>127</v>
      </c>
      <c r="CJ360" s="4"/>
      <c r="CK360" s="4">
        <v>761</v>
      </c>
      <c r="CL360" s="12">
        <v>7590</v>
      </c>
      <c r="CM360" s="4" t="s">
        <v>159</v>
      </c>
      <c r="CN360" s="4" t="s">
        <v>157</v>
      </c>
      <c r="CO360" s="3" t="s">
        <v>350</v>
      </c>
      <c r="CP360" s="3" t="s">
        <v>350</v>
      </c>
      <c r="CQ360" s="3" t="s">
        <v>350</v>
      </c>
      <c r="CR360" s="3" t="s">
        <v>350</v>
      </c>
      <c r="CS360" s="4"/>
      <c r="CT360" s="4"/>
      <c r="CU360" s="4" t="s">
        <v>170</v>
      </c>
      <c r="CV360" s="4"/>
      <c r="CW360" s="4"/>
      <c r="CX360" s="4"/>
      <c r="CY360" s="4"/>
      <c r="CZ360" s="4" t="s">
        <v>216</v>
      </c>
      <c r="DA360" s="4" t="s">
        <v>407</v>
      </c>
      <c r="DB360" s="4" t="s">
        <v>407</v>
      </c>
      <c r="DC360" s="4" t="s">
        <v>407</v>
      </c>
      <c r="DD360" s="4" t="s">
        <v>407</v>
      </c>
      <c r="DE360" s="4" t="s">
        <v>170</v>
      </c>
      <c r="DF360" s="4"/>
      <c r="DG360" s="4"/>
      <c r="DH360" s="3">
        <v>0</v>
      </c>
      <c r="DI360" s="4"/>
      <c r="DJ360" s="4"/>
      <c r="DK360" s="4" t="s">
        <v>157</v>
      </c>
      <c r="DL360" s="4"/>
      <c r="DM360" s="4"/>
      <c r="DN360" s="4"/>
      <c r="DO360" s="4" t="s">
        <v>175</v>
      </c>
      <c r="DP360" s="4"/>
      <c r="DQ360" s="4"/>
      <c r="DR360" s="4"/>
      <c r="DS360" s="4" t="s">
        <v>317</v>
      </c>
      <c r="DT360" s="4"/>
      <c r="DU360" s="3" t="s">
        <v>350</v>
      </c>
      <c r="DV360" s="3" t="s">
        <v>350</v>
      </c>
      <c r="DW360" s="4" t="s">
        <v>407</v>
      </c>
      <c r="DX360" s="4"/>
      <c r="DY360" s="4"/>
      <c r="DZ360" s="4"/>
      <c r="EA360" s="4"/>
      <c r="EB360" s="4"/>
      <c r="EC360" s="4"/>
      <c r="ED360" s="4"/>
      <c r="EE360" s="3" t="s">
        <v>350</v>
      </c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 t="s">
        <v>159</v>
      </c>
      <c r="ES360" s="4" t="s">
        <v>159</v>
      </c>
      <c r="ET360" s="3">
        <f t="shared" ref="ET360:ET391" si="121">SUM(ER360:ES360)</f>
        <v>0</v>
      </c>
      <c r="EU360" s="4" t="s">
        <v>159</v>
      </c>
      <c r="EV360" s="4"/>
      <c r="EW360" s="4"/>
      <c r="EX360" s="4" t="s">
        <v>159</v>
      </c>
      <c r="EY360" s="4" t="s">
        <v>159</v>
      </c>
      <c r="EZ360" s="4"/>
      <c r="FA360" s="4" t="s">
        <v>157</v>
      </c>
      <c r="FB360" s="4"/>
      <c r="FC360" s="4"/>
      <c r="FD360" s="4"/>
      <c r="FE360" s="4"/>
      <c r="FF360" s="4"/>
      <c r="FG360" s="4"/>
      <c r="FH360" s="4"/>
      <c r="FI360" s="4">
        <v>1.405</v>
      </c>
      <c r="FJ360" s="4">
        <v>8.9250000000000007</v>
      </c>
      <c r="FK360" s="4">
        <v>84.545000000000002</v>
      </c>
    </row>
    <row r="361" spans="1:167" x14ac:dyDescent="0.25">
      <c r="A361" s="13" t="s">
        <v>761</v>
      </c>
      <c r="B361" s="13" t="s">
        <v>760</v>
      </c>
      <c r="C361" s="4" t="s">
        <v>198</v>
      </c>
      <c r="D361" s="4"/>
      <c r="E361" s="1" t="s">
        <v>829</v>
      </c>
      <c r="F361" s="1"/>
      <c r="G361" s="1"/>
      <c r="H361" s="1" t="s">
        <v>863</v>
      </c>
      <c r="I361" s="1"/>
      <c r="J361" s="9" t="s">
        <v>885</v>
      </c>
      <c r="K361" s="9" t="s">
        <v>869</v>
      </c>
      <c r="L361" s="10">
        <v>298576</v>
      </c>
      <c r="M361" s="10">
        <v>5037982</v>
      </c>
      <c r="N361" s="15" t="s">
        <v>831</v>
      </c>
      <c r="O361" s="15"/>
      <c r="P361" s="4">
        <v>276.75</v>
      </c>
      <c r="Q361" s="4">
        <v>2.25</v>
      </c>
      <c r="R361" s="3">
        <v>530.25</v>
      </c>
      <c r="S361" s="4">
        <v>0</v>
      </c>
      <c r="T361" s="4">
        <v>3.85</v>
      </c>
      <c r="U361" s="4">
        <v>7.95</v>
      </c>
      <c r="V361" s="4">
        <v>271</v>
      </c>
      <c r="W361" s="4"/>
      <c r="X361" s="4">
        <v>12.6</v>
      </c>
      <c r="Y361" s="4">
        <v>286</v>
      </c>
      <c r="Z361" s="4">
        <v>4.7500000000000001E-2</v>
      </c>
      <c r="AA361" s="3">
        <f t="shared" si="106"/>
        <v>6.1070750000000007E-2</v>
      </c>
      <c r="AB361" s="4">
        <v>0.71499999999999997</v>
      </c>
      <c r="AC361" s="4">
        <v>0.61499999999999999</v>
      </c>
      <c r="AD361" s="3">
        <f t="shared" si="107"/>
        <v>2.723589</v>
      </c>
      <c r="AE361" s="4">
        <v>6.6250000000000003E-2</v>
      </c>
      <c r="AF361" s="3">
        <f t="shared" si="103"/>
        <v>0.21767762500000001</v>
      </c>
      <c r="AG361" s="4">
        <v>0.27500000000000002</v>
      </c>
      <c r="AH361" s="3">
        <v>4.0000000000000001E-3</v>
      </c>
      <c r="AI361" s="4"/>
      <c r="AJ361" s="4">
        <v>0.99</v>
      </c>
      <c r="AK361" s="3">
        <v>1.2500000000000001E-2</v>
      </c>
      <c r="AL361" s="4">
        <v>2.1025</v>
      </c>
      <c r="AM361" s="4"/>
      <c r="AN361" s="4"/>
      <c r="AO361" s="4"/>
      <c r="AP361" s="4">
        <v>337.25</v>
      </c>
      <c r="AQ361" s="4">
        <v>47.424999999999997</v>
      </c>
      <c r="AR361" s="4">
        <v>0.60750000000000004</v>
      </c>
      <c r="AS361" s="3">
        <v>4.9249999999999998</v>
      </c>
      <c r="AT361" s="4">
        <v>3.2</v>
      </c>
      <c r="AU361" s="4">
        <v>3.9750000000000001</v>
      </c>
      <c r="AV361" s="4"/>
      <c r="AW361" s="3">
        <v>5.3250000000000002</v>
      </c>
      <c r="AX361" s="4"/>
      <c r="AY361" s="4"/>
      <c r="AZ361" s="4"/>
      <c r="BA361" s="3">
        <f t="shared" si="120"/>
        <v>0.5</v>
      </c>
      <c r="BB361" s="4"/>
      <c r="BC361" s="4">
        <v>0.54325000000000001</v>
      </c>
      <c r="BD361" s="4"/>
      <c r="BE361" s="4"/>
      <c r="BF361" s="4"/>
      <c r="BG361" s="4"/>
      <c r="BH361" s="4"/>
      <c r="BI361" s="4"/>
      <c r="BJ361" s="4" t="s">
        <v>219</v>
      </c>
      <c r="BK361" s="4"/>
      <c r="BL361" s="3">
        <f t="shared" si="118"/>
        <v>0.01</v>
      </c>
      <c r="BM361" s="4"/>
      <c r="BN361" s="4" t="s">
        <v>181</v>
      </c>
      <c r="BO361" s="4"/>
      <c r="BP361" s="4" t="s">
        <v>181</v>
      </c>
      <c r="BQ361" s="4"/>
      <c r="BR361" s="4" t="s">
        <v>181</v>
      </c>
      <c r="BS361" s="4"/>
      <c r="BT361" s="3">
        <f t="shared" si="117"/>
        <v>0.15</v>
      </c>
      <c r="BU361" s="4"/>
      <c r="BV361" s="4"/>
      <c r="BW361" s="4"/>
      <c r="BX361" s="4"/>
      <c r="BY361" s="4"/>
      <c r="BZ361" s="4" t="s">
        <v>215</v>
      </c>
      <c r="CA361" s="4"/>
      <c r="CB361" s="3">
        <f>0.5*0.02</f>
        <v>0.01</v>
      </c>
      <c r="CC361" s="4"/>
      <c r="CD361" s="4">
        <v>180.5</v>
      </c>
      <c r="CE361" s="4">
        <v>78.25</v>
      </c>
      <c r="CF361" s="4">
        <v>52.75</v>
      </c>
      <c r="CG361" s="4">
        <v>56.25</v>
      </c>
      <c r="CH361" s="4"/>
      <c r="CI361" s="4">
        <v>52.5</v>
      </c>
      <c r="CJ361" s="4"/>
      <c r="CK361" s="4">
        <v>591.5</v>
      </c>
      <c r="CL361" s="12">
        <v>5044</v>
      </c>
      <c r="CM361" s="4" t="s">
        <v>159</v>
      </c>
      <c r="CN361" s="4" t="s">
        <v>157</v>
      </c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 t="s">
        <v>157</v>
      </c>
      <c r="DL361" s="4"/>
      <c r="DM361" s="4"/>
      <c r="DN361" s="4"/>
      <c r="DO361" s="4"/>
      <c r="DP361" s="4"/>
      <c r="DQ361" s="4"/>
      <c r="DR361" s="4"/>
      <c r="DS361" s="4" t="s">
        <v>317</v>
      </c>
      <c r="DT361" s="4"/>
      <c r="DU361" s="3" t="s">
        <v>350</v>
      </c>
      <c r="DV361" s="3" t="s">
        <v>350</v>
      </c>
      <c r="DW361" s="4"/>
      <c r="DX361" s="4"/>
      <c r="DY361" s="4"/>
      <c r="DZ361" s="4"/>
      <c r="EA361" s="4"/>
      <c r="EB361" s="4"/>
      <c r="EC361" s="4"/>
      <c r="ED361" s="4"/>
      <c r="EE361" s="3" t="s">
        <v>350</v>
      </c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 t="s">
        <v>159</v>
      </c>
      <c r="ES361" s="4" t="s">
        <v>159</v>
      </c>
      <c r="ET361" s="3">
        <f t="shared" si="121"/>
        <v>0</v>
      </c>
      <c r="EU361" s="4" t="s">
        <v>159</v>
      </c>
      <c r="EV361" s="4"/>
      <c r="EW361" s="4"/>
      <c r="EX361" s="4"/>
      <c r="EY361" s="4" t="s">
        <v>159</v>
      </c>
      <c r="EZ361" s="4"/>
      <c r="FA361" s="4"/>
      <c r="FB361" s="4"/>
      <c r="FC361" s="4"/>
      <c r="FD361" s="4"/>
      <c r="FE361" s="4"/>
      <c r="FF361" s="4"/>
      <c r="FG361" s="4"/>
      <c r="FH361" s="4"/>
      <c r="FI361" s="4">
        <v>1.1425000000000001</v>
      </c>
      <c r="FJ361" s="4">
        <v>11.2</v>
      </c>
      <c r="FK361" s="4">
        <v>105.52</v>
      </c>
    </row>
    <row r="362" spans="1:167" x14ac:dyDescent="0.25">
      <c r="A362" s="13" t="s">
        <v>763</v>
      </c>
      <c r="B362" s="13" t="s">
        <v>762</v>
      </c>
      <c r="C362" s="4" t="s">
        <v>198</v>
      </c>
      <c r="D362" s="4"/>
      <c r="E362" s="1" t="s">
        <v>829</v>
      </c>
      <c r="F362" s="1"/>
      <c r="G362" s="1"/>
      <c r="H362" s="1" t="s">
        <v>863</v>
      </c>
      <c r="I362" s="1"/>
      <c r="J362" s="9" t="s">
        <v>885</v>
      </c>
      <c r="K362" s="9" t="s">
        <v>869</v>
      </c>
      <c r="L362" s="10">
        <v>274266</v>
      </c>
      <c r="M362" s="10">
        <v>5039875</v>
      </c>
      <c r="N362" s="15" t="s">
        <v>831</v>
      </c>
      <c r="O362" s="15"/>
      <c r="P362" s="4">
        <v>286.75</v>
      </c>
      <c r="Q362" s="4" t="s">
        <v>219</v>
      </c>
      <c r="R362" s="3">
        <v>519.5</v>
      </c>
      <c r="S362" s="4">
        <v>0</v>
      </c>
      <c r="T362" s="4">
        <v>160.25</v>
      </c>
      <c r="U362" s="4">
        <v>7.4</v>
      </c>
      <c r="V362" s="4">
        <v>250.25</v>
      </c>
      <c r="W362" s="4"/>
      <c r="X362" s="4">
        <v>13.5</v>
      </c>
      <c r="Y362" s="4">
        <v>301.5</v>
      </c>
      <c r="Z362" s="4">
        <f>0.5*0.01</f>
        <v>5.0000000000000001E-3</v>
      </c>
      <c r="AA362" s="3">
        <f t="shared" si="106"/>
        <v>6.4285000000000002E-3</v>
      </c>
      <c r="AB362" s="4">
        <v>0</v>
      </c>
      <c r="AC362" s="4">
        <f>0.5*0.23</f>
        <v>0.115</v>
      </c>
      <c r="AD362" s="3">
        <f t="shared" si="107"/>
        <v>0.5092890000000001</v>
      </c>
      <c r="AE362" s="4">
        <f>0.5*0.03</f>
        <v>1.4999999999999999E-2</v>
      </c>
      <c r="AF362" s="3">
        <f t="shared" si="103"/>
        <v>4.9285499999999996E-2</v>
      </c>
      <c r="AG362" s="4">
        <v>0.125</v>
      </c>
      <c r="AH362" s="3">
        <v>7.4749999999999999E-3</v>
      </c>
      <c r="AI362" s="4"/>
      <c r="AJ362" s="4" t="s">
        <v>387</v>
      </c>
      <c r="AK362" s="3">
        <v>2.0750000000000001E-2</v>
      </c>
      <c r="AL362" s="4">
        <v>1.6924999999999999</v>
      </c>
      <c r="AM362" s="4" t="s">
        <v>219</v>
      </c>
      <c r="AN362" s="4" t="s">
        <v>180</v>
      </c>
      <c r="AO362" s="4" t="s">
        <v>317</v>
      </c>
      <c r="AP362" s="4">
        <v>349.25</v>
      </c>
      <c r="AQ362" s="4">
        <v>102.5</v>
      </c>
      <c r="AR362" s="4">
        <v>0.38</v>
      </c>
      <c r="AS362" s="3">
        <v>6.375</v>
      </c>
      <c r="AT362" s="4">
        <v>2.6175000000000002</v>
      </c>
      <c r="AU362" s="4">
        <v>3.6749999999999998</v>
      </c>
      <c r="AV362" s="4"/>
      <c r="AW362" s="3">
        <v>2.5074999999999998</v>
      </c>
      <c r="AX362" s="4" t="s">
        <v>215</v>
      </c>
      <c r="AY362" s="4" t="s">
        <v>215</v>
      </c>
      <c r="AZ362" s="4" t="s">
        <v>181</v>
      </c>
      <c r="BA362" s="3">
        <f t="shared" si="120"/>
        <v>0.5</v>
      </c>
      <c r="BB362" s="4" t="s">
        <v>157</v>
      </c>
      <c r="BC362" s="4" t="s">
        <v>216</v>
      </c>
      <c r="BD362" s="4" t="s">
        <v>216</v>
      </c>
      <c r="BE362" s="4"/>
      <c r="BF362" s="4"/>
      <c r="BG362" s="4"/>
      <c r="BH362" s="4"/>
      <c r="BI362" s="4">
        <v>6.23</v>
      </c>
      <c r="BJ362" s="4" t="s">
        <v>219</v>
      </c>
      <c r="BK362" s="4"/>
      <c r="BL362" s="3">
        <f t="shared" si="118"/>
        <v>0.01</v>
      </c>
      <c r="BM362" s="4" t="s">
        <v>170</v>
      </c>
      <c r="BN362" s="4" t="s">
        <v>181</v>
      </c>
      <c r="BO362" s="4" t="s">
        <v>181</v>
      </c>
      <c r="BP362" s="4" t="s">
        <v>181</v>
      </c>
      <c r="BQ362" s="4">
        <v>1.3574999999999999</v>
      </c>
      <c r="BR362" s="4" t="s">
        <v>181</v>
      </c>
      <c r="BS362" s="4" t="s">
        <v>181</v>
      </c>
      <c r="BT362" s="3">
        <f t="shared" si="117"/>
        <v>0.15</v>
      </c>
      <c r="BU362" s="4" t="s">
        <v>216</v>
      </c>
      <c r="BV362" s="4"/>
      <c r="BW362" s="4" t="s">
        <v>181</v>
      </c>
      <c r="BX362" s="4" t="s">
        <v>215</v>
      </c>
      <c r="BY362" s="4"/>
      <c r="BZ362" s="4" t="s">
        <v>215</v>
      </c>
      <c r="CA362" s="4">
        <v>123.47499999999999</v>
      </c>
      <c r="CB362" s="3">
        <f>0.5*0.02</f>
        <v>0.01</v>
      </c>
      <c r="CC362" s="4" t="s">
        <v>170</v>
      </c>
      <c r="CD362" s="4">
        <v>114.5</v>
      </c>
      <c r="CE362" s="4">
        <v>53.25</v>
      </c>
      <c r="CF362" s="4">
        <v>0.25</v>
      </c>
      <c r="CG362" s="4">
        <v>3.25</v>
      </c>
      <c r="CH362" s="4">
        <v>0.25</v>
      </c>
      <c r="CI362" s="4">
        <v>0.25</v>
      </c>
      <c r="CJ362" s="4"/>
      <c r="CK362" s="4">
        <v>79.75</v>
      </c>
      <c r="CL362" s="12">
        <v>9999</v>
      </c>
      <c r="CM362" s="4" t="s">
        <v>159</v>
      </c>
      <c r="CN362" s="4" t="s">
        <v>157</v>
      </c>
      <c r="CO362" s="4"/>
      <c r="CP362" s="4"/>
      <c r="CQ362" s="4"/>
      <c r="CR362" s="4"/>
      <c r="CS362" s="4"/>
      <c r="CT362" s="4"/>
      <c r="CU362" s="4" t="s">
        <v>170</v>
      </c>
      <c r="CV362" s="4"/>
      <c r="CW362" s="4"/>
      <c r="CX362" s="4"/>
      <c r="CY362" s="4"/>
      <c r="CZ362" s="4" t="s">
        <v>216</v>
      </c>
      <c r="DA362" s="4" t="s">
        <v>407</v>
      </c>
      <c r="DB362" s="4" t="s">
        <v>407</v>
      </c>
      <c r="DC362" s="4" t="s">
        <v>407</v>
      </c>
      <c r="DD362" s="4" t="s">
        <v>407</v>
      </c>
      <c r="DE362" s="4" t="s">
        <v>170</v>
      </c>
      <c r="DF362" s="4"/>
      <c r="DG362" s="4"/>
      <c r="DH362" s="4"/>
      <c r="DI362" s="4"/>
      <c r="DJ362" s="4"/>
      <c r="DK362" s="4" t="s">
        <v>157</v>
      </c>
      <c r="DL362" s="4"/>
      <c r="DM362" s="4"/>
      <c r="DN362" s="4"/>
      <c r="DO362" s="4" t="s">
        <v>175</v>
      </c>
      <c r="DP362" s="4"/>
      <c r="DQ362" s="4"/>
      <c r="DR362" s="4"/>
      <c r="DS362" s="4" t="s">
        <v>317</v>
      </c>
      <c r="DT362" s="4"/>
      <c r="DU362" s="3" t="s">
        <v>350</v>
      </c>
      <c r="DV362" s="3" t="s">
        <v>350</v>
      </c>
      <c r="DW362" s="4" t="s">
        <v>407</v>
      </c>
      <c r="DX362" s="4"/>
      <c r="DY362" s="4"/>
      <c r="DZ362" s="4"/>
      <c r="EA362" s="4"/>
      <c r="EB362" s="4"/>
      <c r="EC362" s="4"/>
      <c r="ED362" s="4"/>
      <c r="EE362" s="3" t="s">
        <v>350</v>
      </c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 t="s">
        <v>159</v>
      </c>
      <c r="ES362" s="4" t="s">
        <v>159</v>
      </c>
      <c r="ET362" s="3">
        <f t="shared" si="121"/>
        <v>0</v>
      </c>
      <c r="EU362" s="4" t="s">
        <v>159</v>
      </c>
      <c r="EV362" s="4"/>
      <c r="EW362" s="4"/>
      <c r="EX362" s="4" t="s">
        <v>159</v>
      </c>
      <c r="EY362" s="4" t="s">
        <v>159</v>
      </c>
      <c r="EZ362" s="4"/>
      <c r="FA362" s="4" t="s">
        <v>157</v>
      </c>
      <c r="FB362" s="4"/>
      <c r="FC362" s="4"/>
      <c r="FD362" s="4"/>
      <c r="FE362" s="4"/>
      <c r="FF362" s="4"/>
      <c r="FG362" s="4"/>
      <c r="FH362" s="4"/>
      <c r="FI362" s="4">
        <v>1.605</v>
      </c>
      <c r="FJ362" s="4">
        <v>2.9874999999999998</v>
      </c>
      <c r="FK362" s="4">
        <v>28.65625</v>
      </c>
    </row>
    <row r="363" spans="1:167" x14ac:dyDescent="0.25">
      <c r="A363" s="13" t="s">
        <v>765</v>
      </c>
      <c r="B363" s="13" t="s">
        <v>764</v>
      </c>
      <c r="C363" s="4" t="s">
        <v>198</v>
      </c>
      <c r="D363" s="4"/>
      <c r="E363" s="1" t="s">
        <v>836</v>
      </c>
      <c r="F363" s="1"/>
      <c r="G363" s="1"/>
      <c r="H363" s="1" t="s">
        <v>863</v>
      </c>
      <c r="I363" s="1"/>
      <c r="J363" s="9" t="s">
        <v>871</v>
      </c>
      <c r="K363" s="9" t="s">
        <v>886</v>
      </c>
      <c r="L363" s="10">
        <v>493008</v>
      </c>
      <c r="M363" s="10">
        <v>4869518</v>
      </c>
      <c r="N363" s="15" t="s">
        <v>831</v>
      </c>
      <c r="O363" s="15"/>
      <c r="P363" s="4">
        <v>189.5</v>
      </c>
      <c r="Q363" s="4"/>
      <c r="R363" s="3">
        <v>379.25</v>
      </c>
      <c r="S363" s="4"/>
      <c r="T363" s="4">
        <v>0.69499999999999995</v>
      </c>
      <c r="U363" s="4">
        <v>7.45</v>
      </c>
      <c r="V363" s="4">
        <v>351.75</v>
      </c>
      <c r="W363" s="4" t="s">
        <v>219</v>
      </c>
      <c r="X363" s="4">
        <v>11.55</v>
      </c>
      <c r="Y363" s="4">
        <v>203.25</v>
      </c>
      <c r="Z363" s="4">
        <f>0.5*0.012</f>
        <v>6.0000000000000001E-3</v>
      </c>
      <c r="AA363" s="3">
        <f t="shared" si="106"/>
        <v>7.7142000000000009E-3</v>
      </c>
      <c r="AB363" s="4">
        <v>0.30349999999999999</v>
      </c>
      <c r="AC363" s="4">
        <v>0.29499999999999998</v>
      </c>
      <c r="AD363" s="3">
        <f t="shared" si="107"/>
        <v>1.3064370000000001</v>
      </c>
      <c r="AE363" s="4">
        <f>0.5*0.001</f>
        <v>5.0000000000000001E-4</v>
      </c>
      <c r="AF363" s="3">
        <f t="shared" si="103"/>
        <v>1.64285E-3</v>
      </c>
      <c r="AG363" s="4">
        <v>9.2499999999999995E-3</v>
      </c>
      <c r="AH363" s="3">
        <v>5.6249999999999998E-3</v>
      </c>
      <c r="AI363" s="4"/>
      <c r="AJ363" s="4">
        <v>0.3125</v>
      </c>
      <c r="AK363" s="3">
        <v>8.0000000000000002E-3</v>
      </c>
      <c r="AL363" s="4">
        <v>0.62749999999999995</v>
      </c>
      <c r="AM363" s="4"/>
      <c r="AN363" s="4"/>
      <c r="AO363" s="4"/>
      <c r="AP363" s="4">
        <v>231.25</v>
      </c>
      <c r="AQ363" s="4">
        <v>65.625</v>
      </c>
      <c r="AR363" s="4">
        <v>0.39750000000000002</v>
      </c>
      <c r="AS363" s="3">
        <v>4.7750000000000004</v>
      </c>
      <c r="AT363" s="4">
        <v>9.4</v>
      </c>
      <c r="AU363" s="4">
        <v>1.75</v>
      </c>
      <c r="AV363" s="4"/>
      <c r="AW363" s="3">
        <v>5.3250000000000002</v>
      </c>
      <c r="AX363" s="4"/>
      <c r="AY363" s="4"/>
      <c r="AZ363" s="4"/>
      <c r="BA363" s="4"/>
      <c r="BB363" s="4"/>
      <c r="BC363" s="4">
        <v>0.26250000000000001</v>
      </c>
      <c r="BD363" s="4"/>
      <c r="BE363" s="4"/>
      <c r="BF363" s="4"/>
      <c r="BG363" s="4"/>
      <c r="BH363" s="4"/>
      <c r="BI363" s="4"/>
      <c r="BJ363" s="4">
        <v>1.1825000000000001</v>
      </c>
      <c r="BK363" s="4"/>
      <c r="BL363" s="3">
        <f t="shared" ref="BL363:BL372" si="122">0.5*0.01</f>
        <v>5.0000000000000001E-3</v>
      </c>
      <c r="BM363" s="4"/>
      <c r="BN363" s="4">
        <v>0.27100000000000002</v>
      </c>
      <c r="BO363" s="4"/>
      <c r="BP363" s="4">
        <v>0.51049999999999995</v>
      </c>
      <c r="BQ363" s="4"/>
      <c r="BR363" s="4">
        <v>0.13300000000000001</v>
      </c>
      <c r="BS363" s="4"/>
      <c r="BT363" s="3">
        <v>6.6025E-2</v>
      </c>
      <c r="BU363" s="4"/>
      <c r="BV363" s="4"/>
      <c r="BW363" s="4"/>
      <c r="BX363" s="4"/>
      <c r="BY363" s="4"/>
      <c r="BZ363" s="4">
        <v>10.6425</v>
      </c>
      <c r="CA363" s="4"/>
      <c r="CB363" s="3">
        <f t="shared" ref="CB363:CB385" si="123">0.5*0.01</f>
        <v>5.0000000000000001E-3</v>
      </c>
      <c r="CC363" s="4"/>
      <c r="CD363" s="4">
        <v>154.5</v>
      </c>
      <c r="CE363" s="4">
        <v>123.75</v>
      </c>
      <c r="CF363" s="4">
        <v>2.25</v>
      </c>
      <c r="CG363" s="4">
        <v>4.25</v>
      </c>
      <c r="CH363" s="4"/>
      <c r="CI363" s="4">
        <v>0.25</v>
      </c>
      <c r="CJ363" s="4"/>
      <c r="CK363" s="4">
        <v>22</v>
      </c>
      <c r="CL363" s="4">
        <v>0</v>
      </c>
      <c r="CM363" s="4" t="s">
        <v>659</v>
      </c>
      <c r="CN363" s="4" t="s">
        <v>660</v>
      </c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 t="s">
        <v>667</v>
      </c>
      <c r="DL363" s="4"/>
      <c r="DM363" s="4"/>
      <c r="DN363" s="4"/>
      <c r="DO363" s="4"/>
      <c r="DP363" s="4"/>
      <c r="DQ363" s="4"/>
      <c r="DR363" s="4"/>
      <c r="DS363" s="4" t="s">
        <v>669</v>
      </c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 t="s">
        <v>675</v>
      </c>
      <c r="ES363" s="4" t="s">
        <v>677</v>
      </c>
      <c r="ET363" s="3">
        <f t="shared" si="121"/>
        <v>0</v>
      </c>
      <c r="EU363" s="4" t="s">
        <v>676</v>
      </c>
      <c r="EV363" s="4"/>
      <c r="EW363" s="4"/>
      <c r="EX363" s="4"/>
      <c r="EY363" s="4" t="s">
        <v>678</v>
      </c>
      <c r="EZ363" s="4"/>
      <c r="FA363" s="4"/>
      <c r="FB363" s="4"/>
      <c r="FC363" s="4"/>
      <c r="FD363" s="4"/>
      <c r="FE363" s="4"/>
      <c r="FF363" s="4"/>
      <c r="FG363" s="4"/>
      <c r="FH363" s="4"/>
      <c r="FI363" s="4" t="s">
        <v>181</v>
      </c>
      <c r="FJ363" s="4">
        <v>10.7</v>
      </c>
      <c r="FK363" s="4">
        <v>98.325000000000003</v>
      </c>
    </row>
    <row r="364" spans="1:167" x14ac:dyDescent="0.25">
      <c r="A364" s="13" t="s">
        <v>767</v>
      </c>
      <c r="B364" s="13" t="s">
        <v>766</v>
      </c>
      <c r="C364" s="4" t="s">
        <v>198</v>
      </c>
      <c r="D364" s="4"/>
      <c r="E364" s="1" t="s">
        <v>829</v>
      </c>
      <c r="F364" s="1"/>
      <c r="G364" s="1"/>
      <c r="H364" s="1" t="s">
        <v>863</v>
      </c>
      <c r="I364" s="1"/>
      <c r="J364" s="9" t="s">
        <v>871</v>
      </c>
      <c r="K364" s="9" t="s">
        <v>872</v>
      </c>
      <c r="L364" s="10">
        <v>468991</v>
      </c>
      <c r="M364" s="10">
        <v>4821752</v>
      </c>
      <c r="N364" s="15" t="s">
        <v>831</v>
      </c>
      <c r="O364" s="15" t="s">
        <v>831</v>
      </c>
      <c r="P364" s="4">
        <v>226.216667</v>
      </c>
      <c r="Q364" s="4">
        <v>1.0833330000000001</v>
      </c>
      <c r="R364" s="3">
        <v>920.66666699999996</v>
      </c>
      <c r="S364" s="4">
        <v>0</v>
      </c>
      <c r="T364" s="4" t="s">
        <v>179</v>
      </c>
      <c r="U364" s="4">
        <v>7.6666670000000003</v>
      </c>
      <c r="V364" s="4">
        <v>208</v>
      </c>
      <c r="W364" s="4"/>
      <c r="X364" s="4">
        <v>14.783333000000001</v>
      </c>
      <c r="Y364" s="4">
        <v>282.21666699999997</v>
      </c>
      <c r="Z364" s="4">
        <v>6.3E-2</v>
      </c>
      <c r="AA364" s="3">
        <f t="shared" si="106"/>
        <v>8.0999100000000004E-2</v>
      </c>
      <c r="AB364" s="4">
        <v>1.3067500000000001</v>
      </c>
      <c r="AC364" s="4">
        <v>1.24</v>
      </c>
      <c r="AD364" s="3">
        <f t="shared" si="107"/>
        <v>5.4914640000000006</v>
      </c>
      <c r="AE364" s="4">
        <f t="shared" ref="AE364:AE369" si="124">0.5*0.015</f>
        <v>7.4999999999999997E-3</v>
      </c>
      <c r="AF364" s="3">
        <f t="shared" si="103"/>
        <v>2.4642749999999998E-2</v>
      </c>
      <c r="AG364" s="4">
        <v>0.18575</v>
      </c>
      <c r="AH364" s="3">
        <f>0.5*0.01</f>
        <v>5.0000000000000001E-3</v>
      </c>
      <c r="AI364" s="4"/>
      <c r="AJ364" s="4">
        <v>1.4924999999999999</v>
      </c>
      <c r="AK364" s="3">
        <v>1.7999999999999999E-2</v>
      </c>
      <c r="AL364" s="4">
        <v>1.0249999999999999</v>
      </c>
      <c r="AM364" s="4" t="s">
        <v>157</v>
      </c>
      <c r="AN364" s="4" t="s">
        <v>155</v>
      </c>
      <c r="AO364" s="4" t="s">
        <v>179</v>
      </c>
      <c r="AP364" s="4">
        <v>297.7</v>
      </c>
      <c r="AQ364" s="4">
        <v>91.875</v>
      </c>
      <c r="AR364" s="4">
        <v>3.133</v>
      </c>
      <c r="AS364" s="3">
        <v>132.66666699999999</v>
      </c>
      <c r="AT364" s="4">
        <v>12.432499999999999</v>
      </c>
      <c r="AU364" s="4">
        <v>78.004999999999995</v>
      </c>
      <c r="AV364" s="4"/>
      <c r="AW364" s="3">
        <v>19.333333</v>
      </c>
      <c r="AX364" s="4" t="s">
        <v>169</v>
      </c>
      <c r="AY364" s="4" t="s">
        <v>169</v>
      </c>
      <c r="AZ364" s="4" t="s">
        <v>157</v>
      </c>
      <c r="BA364" s="3">
        <f t="shared" ref="BA364:BA369" si="125">0.5*1</f>
        <v>0.5</v>
      </c>
      <c r="BB364" s="4" t="s">
        <v>157</v>
      </c>
      <c r="BC364" s="4" t="s">
        <v>159</v>
      </c>
      <c r="BD364" s="4">
        <v>0.1125</v>
      </c>
      <c r="BE364" s="4" t="s">
        <v>169</v>
      </c>
      <c r="BF364" s="4"/>
      <c r="BG364" s="4"/>
      <c r="BH364" s="4"/>
      <c r="BI364" s="4">
        <v>32.5</v>
      </c>
      <c r="BJ364" s="4">
        <v>18.875</v>
      </c>
      <c r="BK364" s="4"/>
      <c r="BL364" s="3">
        <f t="shared" si="122"/>
        <v>5.0000000000000001E-3</v>
      </c>
      <c r="BM364" s="4">
        <v>0.25374999999999998</v>
      </c>
      <c r="BN364" s="4">
        <v>2.125</v>
      </c>
      <c r="BO364" s="4">
        <v>8.625</v>
      </c>
      <c r="BP364" s="4" t="s">
        <v>157</v>
      </c>
      <c r="BQ364" s="4">
        <v>1.25</v>
      </c>
      <c r="BR364" s="4" t="s">
        <v>157</v>
      </c>
      <c r="BS364" s="4">
        <v>2.375</v>
      </c>
      <c r="BT364" s="3">
        <f t="shared" ref="BT364:BT369" si="126">0.5*0.01</f>
        <v>5.0000000000000001E-3</v>
      </c>
      <c r="BU364" s="4" t="s">
        <v>159</v>
      </c>
      <c r="BV364" s="4"/>
      <c r="BW364" s="4" t="s">
        <v>157</v>
      </c>
      <c r="BX364" s="4">
        <v>0.3075</v>
      </c>
      <c r="BY364" s="4"/>
      <c r="BZ364" s="4" t="s">
        <v>169</v>
      </c>
      <c r="CA364" s="4">
        <v>28.75</v>
      </c>
      <c r="CB364" s="3">
        <f t="shared" si="123"/>
        <v>5.0000000000000001E-3</v>
      </c>
      <c r="CC364" s="4">
        <v>0.15125</v>
      </c>
      <c r="CD364" s="4">
        <v>102.625</v>
      </c>
      <c r="CE364" s="4">
        <v>37.875</v>
      </c>
      <c r="CF364" s="11">
        <v>1200.625</v>
      </c>
      <c r="CG364" s="4" t="s">
        <v>157</v>
      </c>
      <c r="CH364" s="4">
        <v>6.625</v>
      </c>
      <c r="CI364" s="4">
        <v>22.75</v>
      </c>
      <c r="CJ364" s="4"/>
      <c r="CK364" s="11">
        <v>1223.125</v>
      </c>
      <c r="CL364" s="12">
        <v>6800</v>
      </c>
      <c r="CM364" s="4" t="s">
        <v>160</v>
      </c>
      <c r="CN364" s="4" t="s">
        <v>161</v>
      </c>
      <c r="CO364" s="4"/>
      <c r="CP364" s="4"/>
      <c r="CQ364" s="4"/>
      <c r="CR364" s="4"/>
      <c r="CS364" s="4"/>
      <c r="CT364" s="4"/>
      <c r="CU364" s="4" t="s">
        <v>170</v>
      </c>
      <c r="CV364" s="4"/>
      <c r="CW364" s="4"/>
      <c r="CX364" s="4"/>
      <c r="CY364" s="4"/>
      <c r="CZ364" s="4" t="s">
        <v>157</v>
      </c>
      <c r="DA364" s="4" t="s">
        <v>171</v>
      </c>
      <c r="DB364" s="4" t="s">
        <v>172</v>
      </c>
      <c r="DC364" s="4" t="s">
        <v>173</v>
      </c>
      <c r="DD364" s="4" t="s">
        <v>174</v>
      </c>
      <c r="DE364" s="4" t="s">
        <v>170</v>
      </c>
      <c r="DF364" s="4"/>
      <c r="DG364" s="4"/>
      <c r="DH364" s="4"/>
      <c r="DI364" s="4"/>
      <c r="DJ364" s="4"/>
      <c r="DK364" s="4" t="s">
        <v>162</v>
      </c>
      <c r="DL364" s="4"/>
      <c r="DM364" s="4"/>
      <c r="DN364" s="4"/>
      <c r="DO364" s="4" t="s">
        <v>175</v>
      </c>
      <c r="DP364" s="4"/>
      <c r="DQ364" s="4"/>
      <c r="DR364" s="4"/>
      <c r="DS364" s="4" t="s">
        <v>164</v>
      </c>
      <c r="DT364" s="4"/>
      <c r="DU364" s="3" t="s">
        <v>156</v>
      </c>
      <c r="DV364" s="3" t="s">
        <v>155</v>
      </c>
      <c r="DW364" s="4" t="s">
        <v>176</v>
      </c>
      <c r="DX364" s="4"/>
      <c r="DY364" s="4"/>
      <c r="DZ364" s="4"/>
      <c r="EA364" s="4"/>
      <c r="EB364" s="4"/>
      <c r="EC364" s="4"/>
      <c r="ED364" s="4"/>
      <c r="EE364" s="3" t="s">
        <v>154</v>
      </c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 t="s">
        <v>164</v>
      </c>
      <c r="ES364" s="4" t="s">
        <v>165</v>
      </c>
      <c r="ET364" s="3">
        <f t="shared" si="121"/>
        <v>0</v>
      </c>
      <c r="EU364" s="4" t="s">
        <v>162</v>
      </c>
      <c r="EV364" s="4"/>
      <c r="EW364" s="4"/>
      <c r="EX364" s="4" t="s">
        <v>161</v>
      </c>
      <c r="EY364" s="4" t="s">
        <v>166</v>
      </c>
      <c r="EZ364" s="4"/>
      <c r="FA364" s="4" t="s">
        <v>157</v>
      </c>
      <c r="FB364" s="4"/>
      <c r="FC364" s="4"/>
      <c r="FD364" s="4"/>
      <c r="FE364" s="4"/>
      <c r="FF364" s="4"/>
      <c r="FG364" s="4"/>
      <c r="FH364" s="4"/>
      <c r="FI364" s="4">
        <v>0.63666699999999998</v>
      </c>
      <c r="FJ364" s="4">
        <v>9.5666670000000007</v>
      </c>
      <c r="FK364" s="4">
        <v>94.375</v>
      </c>
    </row>
    <row r="365" spans="1:167" x14ac:dyDescent="0.25">
      <c r="A365" s="13" t="s">
        <v>769</v>
      </c>
      <c r="B365" s="13" t="s">
        <v>768</v>
      </c>
      <c r="C365" s="4" t="s">
        <v>198</v>
      </c>
      <c r="D365" s="4"/>
      <c r="E365" s="1" t="s">
        <v>836</v>
      </c>
      <c r="F365" s="1"/>
      <c r="G365" s="1"/>
      <c r="H365" s="1" t="s">
        <v>863</v>
      </c>
      <c r="I365" s="1"/>
      <c r="J365" s="9" t="s">
        <v>871</v>
      </c>
      <c r="K365" s="9" t="s">
        <v>872</v>
      </c>
      <c r="L365" s="10">
        <v>501814</v>
      </c>
      <c r="M365" s="10">
        <v>4822508</v>
      </c>
      <c r="N365" s="15" t="s">
        <v>831</v>
      </c>
      <c r="O365" s="15" t="s">
        <v>831</v>
      </c>
      <c r="P365" s="4">
        <v>225.13333299999999</v>
      </c>
      <c r="Q365" s="4">
        <v>2.5</v>
      </c>
      <c r="R365" s="3">
        <v>409.33333299999998</v>
      </c>
      <c r="S365" s="4">
        <v>0</v>
      </c>
      <c r="T365" s="4">
        <v>0.25416699999999998</v>
      </c>
      <c r="U365" s="4">
        <v>7.6666670000000003</v>
      </c>
      <c r="V365" s="4">
        <v>221.16666699999999</v>
      </c>
      <c r="W365" s="4"/>
      <c r="X365" s="4">
        <v>13.183332999999999</v>
      </c>
      <c r="Y365" s="4">
        <v>198.08333300000001</v>
      </c>
      <c r="Z365" s="4">
        <v>3.5000000000000003E-2</v>
      </c>
      <c r="AA365" s="3">
        <f t="shared" si="106"/>
        <v>4.4999500000000005E-2</v>
      </c>
      <c r="AB365" s="4">
        <v>0.88</v>
      </c>
      <c r="AC365" s="4">
        <v>0.84499999999999997</v>
      </c>
      <c r="AD365" s="3">
        <f t="shared" si="107"/>
        <v>3.7421670000000002</v>
      </c>
      <c r="AE365" s="4">
        <f t="shared" si="124"/>
        <v>7.4999999999999997E-3</v>
      </c>
      <c r="AF365" s="3">
        <f t="shared" si="103"/>
        <v>2.4642749999999998E-2</v>
      </c>
      <c r="AG365" s="4">
        <v>0.375</v>
      </c>
      <c r="AH365" s="3">
        <f>0.5*0.01</f>
        <v>5.0000000000000001E-3</v>
      </c>
      <c r="AI365" s="4"/>
      <c r="AJ365" s="4">
        <v>1.2549999999999999</v>
      </c>
      <c r="AK365" s="3" t="s">
        <v>156</v>
      </c>
      <c r="AL365" s="4" t="s">
        <v>157</v>
      </c>
      <c r="AM365" s="4" t="s">
        <v>157</v>
      </c>
      <c r="AN365" s="4" t="s">
        <v>155</v>
      </c>
      <c r="AO365" s="4" t="s">
        <v>179</v>
      </c>
      <c r="AP365" s="4">
        <v>245.17500000000001</v>
      </c>
      <c r="AQ365" s="4">
        <v>65.8</v>
      </c>
      <c r="AR365" s="4" t="s">
        <v>157</v>
      </c>
      <c r="AS365" s="3">
        <v>13.75</v>
      </c>
      <c r="AT365" s="4">
        <v>5.0199999999999996</v>
      </c>
      <c r="AU365" s="4">
        <v>6.0049999999999999</v>
      </c>
      <c r="AV365" s="4"/>
      <c r="AW365" s="3">
        <v>16.024999999999999</v>
      </c>
      <c r="AX365" s="4" t="s">
        <v>169</v>
      </c>
      <c r="AY365" s="4" t="s">
        <v>169</v>
      </c>
      <c r="AZ365" s="4" t="s">
        <v>157</v>
      </c>
      <c r="BA365" s="3">
        <f t="shared" si="125"/>
        <v>0.5</v>
      </c>
      <c r="BB365" s="4" t="s">
        <v>157</v>
      </c>
      <c r="BC365" s="4" t="s">
        <v>159</v>
      </c>
      <c r="BD365" s="4" t="s">
        <v>159</v>
      </c>
      <c r="BE365" s="4" t="s">
        <v>169</v>
      </c>
      <c r="BF365" s="4"/>
      <c r="BG365" s="4"/>
      <c r="BH365" s="4"/>
      <c r="BI365" s="4" t="s">
        <v>169</v>
      </c>
      <c r="BJ365" s="4" t="s">
        <v>157</v>
      </c>
      <c r="BK365" s="4"/>
      <c r="BL365" s="3">
        <f t="shared" si="122"/>
        <v>5.0000000000000001E-3</v>
      </c>
      <c r="BM365" s="4" t="s">
        <v>155</v>
      </c>
      <c r="BN365" s="4" t="s">
        <v>157</v>
      </c>
      <c r="BO365" s="4" t="s">
        <v>157</v>
      </c>
      <c r="BP365" s="4" t="s">
        <v>157</v>
      </c>
      <c r="BQ365" s="4" t="s">
        <v>157</v>
      </c>
      <c r="BR365" s="4" t="s">
        <v>157</v>
      </c>
      <c r="BS365" s="4" t="s">
        <v>157</v>
      </c>
      <c r="BT365" s="3">
        <f t="shared" si="126"/>
        <v>5.0000000000000001E-3</v>
      </c>
      <c r="BU365" s="4" t="s">
        <v>159</v>
      </c>
      <c r="BV365" s="4"/>
      <c r="BW365" s="4" t="s">
        <v>157</v>
      </c>
      <c r="BX365" s="4" t="s">
        <v>155</v>
      </c>
      <c r="BY365" s="4"/>
      <c r="BZ365" s="4" t="s">
        <v>169</v>
      </c>
      <c r="CA365" s="4" t="s">
        <v>169</v>
      </c>
      <c r="CB365" s="3">
        <f t="shared" si="123"/>
        <v>5.0000000000000001E-3</v>
      </c>
      <c r="CC365" s="4" t="s">
        <v>155</v>
      </c>
      <c r="CD365" s="4">
        <v>375.5</v>
      </c>
      <c r="CE365" s="4">
        <v>357.5</v>
      </c>
      <c r="CF365" s="4">
        <v>565.91666699999996</v>
      </c>
      <c r="CG365" s="4">
        <v>5.4166670000000003</v>
      </c>
      <c r="CH365" s="4" t="s">
        <v>157</v>
      </c>
      <c r="CI365" s="4">
        <v>18.666667</v>
      </c>
      <c r="CJ365" s="4"/>
      <c r="CK365" s="4">
        <v>584.25</v>
      </c>
      <c r="CL365" s="4">
        <v>16.666667</v>
      </c>
      <c r="CM365" s="4" t="s">
        <v>160</v>
      </c>
      <c r="CN365" s="4" t="s">
        <v>161</v>
      </c>
      <c r="CO365" s="4"/>
      <c r="CP365" s="4"/>
      <c r="CQ365" s="4"/>
      <c r="CR365" s="4"/>
      <c r="CS365" s="4"/>
      <c r="CT365" s="4"/>
      <c r="CU365" s="4" t="s">
        <v>170</v>
      </c>
      <c r="CV365" s="3" t="s">
        <v>163</v>
      </c>
      <c r="CW365" s="4"/>
      <c r="CX365" s="4"/>
      <c r="CY365" s="4"/>
      <c r="CZ365" s="4" t="s">
        <v>157</v>
      </c>
      <c r="DA365" s="4" t="s">
        <v>171</v>
      </c>
      <c r="DB365" s="4" t="s">
        <v>172</v>
      </c>
      <c r="DC365" s="4" t="s">
        <v>173</v>
      </c>
      <c r="DD365" s="4" t="s">
        <v>174</v>
      </c>
      <c r="DE365" s="4" t="s">
        <v>170</v>
      </c>
      <c r="DF365" s="4"/>
      <c r="DG365" s="4"/>
      <c r="DH365" s="4"/>
      <c r="DI365" s="4"/>
      <c r="DJ365" s="3" t="s">
        <v>163</v>
      </c>
      <c r="DK365" s="4" t="s">
        <v>162</v>
      </c>
      <c r="DL365" s="4"/>
      <c r="DM365" s="4"/>
      <c r="DN365" s="3" t="s">
        <v>163</v>
      </c>
      <c r="DO365" s="4" t="s">
        <v>175</v>
      </c>
      <c r="DP365" s="4"/>
      <c r="DQ365" s="4"/>
      <c r="DR365" s="4"/>
      <c r="DS365" s="4" t="s">
        <v>164</v>
      </c>
      <c r="DT365" s="4"/>
      <c r="DU365" s="3" t="s">
        <v>156</v>
      </c>
      <c r="DV365" s="3" t="s">
        <v>155</v>
      </c>
      <c r="DW365" s="4" t="s">
        <v>176</v>
      </c>
      <c r="DX365" s="3" t="s">
        <v>163</v>
      </c>
      <c r="DY365" s="4"/>
      <c r="DZ365" s="4"/>
      <c r="EA365" s="4"/>
      <c r="EB365" s="4"/>
      <c r="EC365" s="4"/>
      <c r="ED365" s="4"/>
      <c r="EE365" s="3" t="s">
        <v>154</v>
      </c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 t="s">
        <v>164</v>
      </c>
      <c r="ES365" s="4" t="s">
        <v>165</v>
      </c>
      <c r="ET365" s="3">
        <f t="shared" si="121"/>
        <v>0</v>
      </c>
      <c r="EU365" s="4" t="s">
        <v>162</v>
      </c>
      <c r="EV365" s="4"/>
      <c r="EW365" s="4"/>
      <c r="EX365" s="4" t="s">
        <v>161</v>
      </c>
      <c r="EY365" s="4" t="s">
        <v>166</v>
      </c>
      <c r="EZ365" s="4"/>
      <c r="FA365" s="4" t="s">
        <v>157</v>
      </c>
      <c r="FB365" s="4"/>
      <c r="FC365" s="4"/>
      <c r="FD365" s="4"/>
      <c r="FE365" s="4"/>
      <c r="FF365" s="4"/>
      <c r="FG365" s="4"/>
      <c r="FH365" s="4"/>
      <c r="FI365" s="4">
        <v>0.73333300000000001</v>
      </c>
      <c r="FJ365" s="4">
        <v>9.9499999999999993</v>
      </c>
      <c r="FK365" s="4">
        <v>94.268332999999998</v>
      </c>
    </row>
    <row r="366" spans="1:167" x14ac:dyDescent="0.25">
      <c r="A366" s="13" t="s">
        <v>771</v>
      </c>
      <c r="B366" s="13" t="s">
        <v>770</v>
      </c>
      <c r="C366" s="4" t="s">
        <v>198</v>
      </c>
      <c r="D366" s="4"/>
      <c r="E366" s="1" t="s">
        <v>829</v>
      </c>
      <c r="F366" s="1"/>
      <c r="G366" s="1"/>
      <c r="H366" s="1" t="s">
        <v>863</v>
      </c>
      <c r="I366" s="1"/>
      <c r="J366" s="9" t="s">
        <v>871</v>
      </c>
      <c r="K366" s="9" t="s">
        <v>872</v>
      </c>
      <c r="L366" s="10">
        <v>536351</v>
      </c>
      <c r="M366" s="10">
        <v>4802203</v>
      </c>
      <c r="N366" s="15" t="s">
        <v>831</v>
      </c>
      <c r="O366" s="15" t="s">
        <v>831</v>
      </c>
      <c r="P366" s="4">
        <v>203.65</v>
      </c>
      <c r="Q366" s="4">
        <v>1.8333330000000001</v>
      </c>
      <c r="R366" s="3">
        <v>461</v>
      </c>
      <c r="S366" s="4">
        <v>0</v>
      </c>
      <c r="T366" s="4">
        <v>0.43083300000000002</v>
      </c>
      <c r="U366" s="4">
        <v>7.6166669999999996</v>
      </c>
      <c r="V366" s="4">
        <v>214.5</v>
      </c>
      <c r="W366" s="4"/>
      <c r="X366" s="4">
        <v>17.933333000000001</v>
      </c>
      <c r="Y366" s="4">
        <v>228.466667</v>
      </c>
      <c r="Z366" s="4">
        <v>4.65E-2</v>
      </c>
      <c r="AA366" s="3">
        <f t="shared" si="106"/>
        <v>5.9785049999999999E-2</v>
      </c>
      <c r="AB366" s="4">
        <v>1.24325</v>
      </c>
      <c r="AC366" s="4">
        <v>1.1975</v>
      </c>
      <c r="AD366" s="3">
        <f t="shared" si="107"/>
        <v>5.3032485000000005</v>
      </c>
      <c r="AE366" s="4">
        <f t="shared" si="124"/>
        <v>7.4999999999999997E-3</v>
      </c>
      <c r="AF366" s="3">
        <f t="shared" si="103"/>
        <v>2.4642749999999998E-2</v>
      </c>
      <c r="AG366" s="4">
        <v>0.20674999999999999</v>
      </c>
      <c r="AH366" s="3">
        <v>1.4999999999999999E-2</v>
      </c>
      <c r="AI366" s="4"/>
      <c r="AJ366" s="4">
        <v>1.45</v>
      </c>
      <c r="AK366" s="3">
        <v>2.0750000000000001E-2</v>
      </c>
      <c r="AL366" s="4">
        <v>1.3625</v>
      </c>
      <c r="AM366" s="4"/>
      <c r="AN366" s="4"/>
      <c r="AO366" s="4"/>
      <c r="AP366" s="4">
        <v>323.05</v>
      </c>
      <c r="AQ366" s="4">
        <v>86.424999999999997</v>
      </c>
      <c r="AR366" s="4" t="s">
        <v>157</v>
      </c>
      <c r="AS366" s="3">
        <v>12.25</v>
      </c>
      <c r="AT366" s="4">
        <v>3.5179999999999998</v>
      </c>
      <c r="AU366" s="4">
        <v>7.1109999999999998</v>
      </c>
      <c r="AV366" s="4"/>
      <c r="AW366" s="3">
        <v>9.1999999999999993</v>
      </c>
      <c r="AX366" s="4"/>
      <c r="AY366" s="4"/>
      <c r="AZ366" s="4"/>
      <c r="BA366" s="3">
        <f t="shared" si="125"/>
        <v>0.5</v>
      </c>
      <c r="BB366" s="4"/>
      <c r="BC366" s="4">
        <v>0.29725000000000001</v>
      </c>
      <c r="BD366" s="4"/>
      <c r="BE366" s="4"/>
      <c r="BF366" s="4"/>
      <c r="BG366" s="4"/>
      <c r="BH366" s="4"/>
      <c r="BI366" s="4"/>
      <c r="BJ366" s="4">
        <v>1.875</v>
      </c>
      <c r="BK366" s="4"/>
      <c r="BL366" s="3">
        <f t="shared" si="122"/>
        <v>5.0000000000000001E-3</v>
      </c>
      <c r="BM366" s="4"/>
      <c r="BN366" s="4" t="s">
        <v>157</v>
      </c>
      <c r="BO366" s="4"/>
      <c r="BP366" s="4" t="s">
        <v>157</v>
      </c>
      <c r="BQ366" s="4"/>
      <c r="BR366" s="4" t="s">
        <v>157</v>
      </c>
      <c r="BS366" s="4"/>
      <c r="BT366" s="3">
        <f t="shared" si="126"/>
        <v>5.0000000000000001E-3</v>
      </c>
      <c r="BU366" s="4"/>
      <c r="BV366" s="4"/>
      <c r="BW366" s="4"/>
      <c r="BX366" s="4"/>
      <c r="BY366" s="4"/>
      <c r="BZ366" s="4" t="s">
        <v>169</v>
      </c>
      <c r="CA366" s="4"/>
      <c r="CB366" s="3">
        <f t="shared" si="123"/>
        <v>5.0000000000000001E-3</v>
      </c>
      <c r="CC366" s="4"/>
      <c r="CD366" s="4">
        <v>888</v>
      </c>
      <c r="CE366" s="4">
        <v>699.83333300000004</v>
      </c>
      <c r="CF366" s="11">
        <v>1538.833333</v>
      </c>
      <c r="CG366" s="4"/>
      <c r="CH366" s="4">
        <v>42.75</v>
      </c>
      <c r="CI366" s="4">
        <v>41.916666999999997</v>
      </c>
      <c r="CJ366" s="4"/>
      <c r="CK366" s="11">
        <v>1580.5</v>
      </c>
      <c r="CL366" s="4">
        <v>325</v>
      </c>
      <c r="CM366" s="4" t="s">
        <v>160</v>
      </c>
      <c r="CN366" s="4" t="s">
        <v>161</v>
      </c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 t="s">
        <v>162</v>
      </c>
      <c r="DL366" s="4"/>
      <c r="DM366" s="4"/>
      <c r="DN366" s="4"/>
      <c r="DO366" s="4"/>
      <c r="DP366" s="4"/>
      <c r="DQ366" s="4"/>
      <c r="DR366" s="4"/>
      <c r="DS366" s="4" t="s">
        <v>164</v>
      </c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 t="s">
        <v>164</v>
      </c>
      <c r="ES366" s="4" t="s">
        <v>165</v>
      </c>
      <c r="ET366" s="3">
        <f t="shared" si="121"/>
        <v>0</v>
      </c>
      <c r="EU366" s="4">
        <v>3.5525000000000002</v>
      </c>
      <c r="EV366" s="4"/>
      <c r="EW366" s="4"/>
      <c r="EX366" s="4"/>
      <c r="EY366" s="4" t="s">
        <v>166</v>
      </c>
      <c r="EZ366" s="4"/>
      <c r="FA366" s="4"/>
      <c r="FB366" s="4"/>
      <c r="FC366" s="4"/>
      <c r="FD366" s="4"/>
      <c r="FE366" s="4"/>
      <c r="FF366" s="4"/>
      <c r="FG366" s="4"/>
      <c r="FH366" s="4"/>
      <c r="FI366" s="4" t="s">
        <v>181</v>
      </c>
      <c r="FJ366" s="4">
        <v>9.1833329999999993</v>
      </c>
      <c r="FK366" s="4">
        <v>96.515000000000001</v>
      </c>
    </row>
    <row r="367" spans="1:167" x14ac:dyDescent="0.25">
      <c r="A367" s="13" t="s">
        <v>773</v>
      </c>
      <c r="B367" s="13" t="s">
        <v>772</v>
      </c>
      <c r="C367" s="4" t="s">
        <v>198</v>
      </c>
      <c r="D367" s="4"/>
      <c r="E367" s="1" t="s">
        <v>836</v>
      </c>
      <c r="F367" s="1"/>
      <c r="G367" s="1"/>
      <c r="H367" s="1" t="s">
        <v>863</v>
      </c>
      <c r="I367" s="1"/>
      <c r="J367" s="9" t="s">
        <v>871</v>
      </c>
      <c r="K367" s="9" t="s">
        <v>872</v>
      </c>
      <c r="L367" s="10">
        <v>506012</v>
      </c>
      <c r="M367" s="10">
        <v>4820405</v>
      </c>
      <c r="N367" s="15" t="s">
        <v>831</v>
      </c>
      <c r="O367" s="15" t="s">
        <v>831</v>
      </c>
      <c r="P367" s="4">
        <v>186.95</v>
      </c>
      <c r="Q367" s="4">
        <v>1.3333330000000001</v>
      </c>
      <c r="R367" s="3">
        <v>373.66666700000002</v>
      </c>
      <c r="S367" s="4">
        <v>0</v>
      </c>
      <c r="T367" s="4" t="s">
        <v>179</v>
      </c>
      <c r="U367" s="4">
        <v>7.6666670000000003</v>
      </c>
      <c r="V367" s="4">
        <v>208</v>
      </c>
      <c r="W367" s="4"/>
      <c r="X367" s="4">
        <v>12.833333</v>
      </c>
      <c r="Y367" s="4">
        <v>185.76666700000001</v>
      </c>
      <c r="Z367" s="4">
        <v>4.1625000000000002E-2</v>
      </c>
      <c r="AA367" s="3">
        <f t="shared" si="106"/>
        <v>5.3517262500000003E-2</v>
      </c>
      <c r="AB367" s="4">
        <v>1.081</v>
      </c>
      <c r="AC367" s="4">
        <v>1.03975</v>
      </c>
      <c r="AD367" s="3">
        <f t="shared" si="107"/>
        <v>4.6046368500000003</v>
      </c>
      <c r="AE367" s="4">
        <f t="shared" si="124"/>
        <v>7.4999999999999997E-3</v>
      </c>
      <c r="AF367" s="3">
        <f t="shared" si="103"/>
        <v>2.4642749999999998E-2</v>
      </c>
      <c r="AG367" s="4">
        <v>0.53300000000000003</v>
      </c>
      <c r="AH367" s="3">
        <f>0.5*0.01</f>
        <v>5.0000000000000001E-3</v>
      </c>
      <c r="AI367" s="4"/>
      <c r="AJ367" s="4">
        <v>1.6140000000000001</v>
      </c>
      <c r="AK367" s="3">
        <v>1.7125000000000001E-2</v>
      </c>
      <c r="AL367" s="4">
        <v>1.2050000000000001</v>
      </c>
      <c r="AM367" s="4"/>
      <c r="AN367" s="4" t="s">
        <v>155</v>
      </c>
      <c r="AO367" s="4" t="s">
        <v>179</v>
      </c>
      <c r="AP367" s="4">
        <v>228.1</v>
      </c>
      <c r="AQ367" s="4">
        <v>68.125</v>
      </c>
      <c r="AR367" s="4" t="s">
        <v>157</v>
      </c>
      <c r="AS367" s="3">
        <v>7.8</v>
      </c>
      <c r="AT367" s="4">
        <v>3.9497499999999999</v>
      </c>
      <c r="AU367" s="4">
        <v>5.6349999999999998</v>
      </c>
      <c r="AV367" s="4"/>
      <c r="AW367" s="3">
        <v>8.625</v>
      </c>
      <c r="AX367" s="4"/>
      <c r="AY367" s="4"/>
      <c r="AZ367" s="4"/>
      <c r="BA367" s="3">
        <f t="shared" si="125"/>
        <v>0.5</v>
      </c>
      <c r="BB367" s="4"/>
      <c r="BC367" s="4" t="s">
        <v>159</v>
      </c>
      <c r="BD367" s="4"/>
      <c r="BE367" s="4"/>
      <c r="BF367" s="4"/>
      <c r="BG367" s="4"/>
      <c r="BH367" s="4"/>
      <c r="BI367" s="4"/>
      <c r="BJ367" s="4">
        <v>6.875</v>
      </c>
      <c r="BK367" s="4"/>
      <c r="BL367" s="3">
        <f t="shared" si="122"/>
        <v>5.0000000000000001E-3</v>
      </c>
      <c r="BM367" s="4"/>
      <c r="BN367" s="4">
        <v>2.875</v>
      </c>
      <c r="BO367" s="4"/>
      <c r="BP367" s="4" t="s">
        <v>157</v>
      </c>
      <c r="BQ367" s="4"/>
      <c r="BR367" s="4" t="s">
        <v>157</v>
      </c>
      <c r="BS367" s="4"/>
      <c r="BT367" s="3">
        <f t="shared" si="126"/>
        <v>5.0000000000000001E-3</v>
      </c>
      <c r="BU367" s="4"/>
      <c r="BV367" s="4"/>
      <c r="BW367" s="4"/>
      <c r="BX367" s="4"/>
      <c r="BY367" s="4"/>
      <c r="BZ367" s="4" t="s">
        <v>169</v>
      </c>
      <c r="CA367" s="4"/>
      <c r="CB367" s="3">
        <f t="shared" si="123"/>
        <v>5.0000000000000001E-3</v>
      </c>
      <c r="CC367" s="4"/>
      <c r="CD367" s="4">
        <v>697.16666699999996</v>
      </c>
      <c r="CE367" s="4">
        <v>351.58333299999998</v>
      </c>
      <c r="CF367" s="11">
        <v>1775.166667</v>
      </c>
      <c r="CG367" s="4"/>
      <c r="CH367" s="4">
        <v>13.333333</v>
      </c>
      <c r="CI367" s="4">
        <v>50.5</v>
      </c>
      <c r="CJ367" s="4"/>
      <c r="CK367" s="11">
        <v>1825.333333</v>
      </c>
      <c r="CL367" s="4">
        <v>33.333333000000003</v>
      </c>
      <c r="CM367" s="4" t="s">
        <v>160</v>
      </c>
      <c r="CN367" s="4" t="s">
        <v>161</v>
      </c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 t="s">
        <v>162</v>
      </c>
      <c r="DL367" s="4"/>
      <c r="DM367" s="4"/>
      <c r="DN367" s="4"/>
      <c r="DO367" s="4"/>
      <c r="DP367" s="4"/>
      <c r="DQ367" s="4"/>
      <c r="DR367" s="4"/>
      <c r="DS367" s="4" t="s">
        <v>164</v>
      </c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 t="s">
        <v>164</v>
      </c>
      <c r="ES367" s="4" t="s">
        <v>165</v>
      </c>
      <c r="ET367" s="3">
        <f t="shared" si="121"/>
        <v>0</v>
      </c>
      <c r="EU367" s="4" t="s">
        <v>162</v>
      </c>
      <c r="EV367" s="4"/>
      <c r="EW367" s="4"/>
      <c r="EX367" s="4"/>
      <c r="EY367" s="4" t="s">
        <v>166</v>
      </c>
      <c r="EZ367" s="4"/>
      <c r="FA367" s="4"/>
      <c r="FB367" s="4"/>
      <c r="FC367" s="4"/>
      <c r="FD367" s="4"/>
      <c r="FE367" s="4"/>
      <c r="FF367" s="4"/>
      <c r="FG367" s="4"/>
      <c r="FH367" s="4"/>
      <c r="FI367" s="4" t="s">
        <v>181</v>
      </c>
      <c r="FJ367" s="4">
        <v>9.8000000000000007</v>
      </c>
      <c r="FK367" s="4">
        <v>92.616667000000007</v>
      </c>
    </row>
    <row r="368" spans="1:167" x14ac:dyDescent="0.25">
      <c r="A368" s="13" t="s">
        <v>775</v>
      </c>
      <c r="B368" s="13" t="s">
        <v>774</v>
      </c>
      <c r="C368" s="4" t="s">
        <v>198</v>
      </c>
      <c r="D368" s="4"/>
      <c r="E368" s="1" t="s">
        <v>836</v>
      </c>
      <c r="F368" s="1"/>
      <c r="G368" s="1"/>
      <c r="H368" s="1" t="s">
        <v>863</v>
      </c>
      <c r="I368" s="1"/>
      <c r="J368" s="9" t="s">
        <v>871</v>
      </c>
      <c r="K368" s="9" t="s">
        <v>872</v>
      </c>
      <c r="L368" s="10">
        <v>522891</v>
      </c>
      <c r="M368" s="10">
        <v>4837205</v>
      </c>
      <c r="N368" s="15" t="s">
        <v>831</v>
      </c>
      <c r="O368" s="15"/>
      <c r="P368" s="4">
        <v>174.45</v>
      </c>
      <c r="Q368" s="4">
        <v>2</v>
      </c>
      <c r="R368" s="3">
        <v>313.75</v>
      </c>
      <c r="S368" s="4">
        <v>0</v>
      </c>
      <c r="T368" s="4" t="s">
        <v>179</v>
      </c>
      <c r="U368" s="4">
        <v>7.85</v>
      </c>
      <c r="V368" s="4">
        <v>220.75</v>
      </c>
      <c r="W368" s="4"/>
      <c r="X368" s="4">
        <v>13.05</v>
      </c>
      <c r="Y368" s="4">
        <v>169.85</v>
      </c>
      <c r="Z368" s="4">
        <v>2.5499999999999998E-2</v>
      </c>
      <c r="AA368" s="3">
        <f t="shared" si="106"/>
        <v>3.2785349999999998E-2</v>
      </c>
      <c r="AB368" s="4">
        <v>0.22975000000000001</v>
      </c>
      <c r="AC368" s="4">
        <v>0.20499999999999999</v>
      </c>
      <c r="AD368" s="3">
        <f t="shared" si="107"/>
        <v>0.90786299999999998</v>
      </c>
      <c r="AE368" s="4">
        <f t="shared" si="124"/>
        <v>7.4999999999999997E-3</v>
      </c>
      <c r="AF368" s="3">
        <f t="shared" si="103"/>
        <v>2.4642749999999998E-2</v>
      </c>
      <c r="AG368" s="4">
        <v>0.50075000000000003</v>
      </c>
      <c r="AH368" s="3">
        <f>0.5*0.01</f>
        <v>5.0000000000000001E-3</v>
      </c>
      <c r="AI368" s="4"/>
      <c r="AJ368" s="4">
        <v>0.73050000000000004</v>
      </c>
      <c r="AK368" s="3">
        <v>1.8374999999999999E-2</v>
      </c>
      <c r="AL368" s="4" t="s">
        <v>157</v>
      </c>
      <c r="AM368" s="4"/>
      <c r="AN368" s="4"/>
      <c r="AO368" s="4"/>
      <c r="AP368" s="4">
        <v>211.95</v>
      </c>
      <c r="AQ368" s="4">
        <v>61.2</v>
      </c>
      <c r="AR368" s="4" t="s">
        <v>157</v>
      </c>
      <c r="AS368" s="3">
        <v>5.9249999999999998</v>
      </c>
      <c r="AT368" s="4">
        <v>4.1552499999999997</v>
      </c>
      <c r="AU368" s="4">
        <v>1.8214999999999999</v>
      </c>
      <c r="AV368" s="4"/>
      <c r="AW368" s="3">
        <v>12.75</v>
      </c>
      <c r="AX368" s="4"/>
      <c r="AY368" s="4"/>
      <c r="AZ368" s="4"/>
      <c r="BA368" s="3">
        <f t="shared" si="125"/>
        <v>0.5</v>
      </c>
      <c r="BB368" s="4"/>
      <c r="BC368" s="4" t="s">
        <v>159</v>
      </c>
      <c r="BD368" s="4"/>
      <c r="BE368" s="4"/>
      <c r="BF368" s="4"/>
      <c r="BG368" s="4"/>
      <c r="BH368" s="4"/>
      <c r="BI368" s="4"/>
      <c r="BJ368" s="4" t="s">
        <v>157</v>
      </c>
      <c r="BK368" s="4"/>
      <c r="BL368" s="3">
        <f t="shared" si="122"/>
        <v>5.0000000000000001E-3</v>
      </c>
      <c r="BM368" s="4"/>
      <c r="BN368" s="4" t="s">
        <v>157</v>
      </c>
      <c r="BO368" s="4"/>
      <c r="BP368" s="4" t="s">
        <v>157</v>
      </c>
      <c r="BQ368" s="4"/>
      <c r="BR368" s="4" t="s">
        <v>157</v>
      </c>
      <c r="BS368" s="4"/>
      <c r="BT368" s="3">
        <f t="shared" si="126"/>
        <v>5.0000000000000001E-3</v>
      </c>
      <c r="BU368" s="4"/>
      <c r="BV368" s="4"/>
      <c r="BW368" s="4"/>
      <c r="BX368" s="4"/>
      <c r="BY368" s="4"/>
      <c r="BZ368" s="4" t="s">
        <v>169</v>
      </c>
      <c r="CA368" s="4"/>
      <c r="CB368" s="3">
        <f t="shared" si="123"/>
        <v>5.0000000000000001E-3</v>
      </c>
      <c r="CC368" s="4"/>
      <c r="CD368" s="4">
        <v>655</v>
      </c>
      <c r="CE368" s="4">
        <v>200.25</v>
      </c>
      <c r="CF368" s="4">
        <v>890</v>
      </c>
      <c r="CG368" s="4"/>
      <c r="CH368" s="4"/>
      <c r="CI368" s="4">
        <v>27.75</v>
      </c>
      <c r="CJ368" s="4"/>
      <c r="CK368" s="4">
        <v>917.5</v>
      </c>
      <c r="CL368" s="4">
        <v>0</v>
      </c>
      <c r="CM368" s="4" t="s">
        <v>160</v>
      </c>
      <c r="CN368" s="4" t="s">
        <v>161</v>
      </c>
      <c r="CO368" s="4"/>
      <c r="CP368" s="4"/>
      <c r="CQ368" s="4"/>
      <c r="CR368" s="4"/>
      <c r="CS368" s="4"/>
      <c r="CT368" s="4"/>
      <c r="CU368" s="4"/>
      <c r="CV368" s="4"/>
      <c r="CW368" s="3" t="s">
        <v>180</v>
      </c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 t="s">
        <v>162</v>
      </c>
      <c r="DL368" s="4"/>
      <c r="DM368" s="4"/>
      <c r="DN368" s="4"/>
      <c r="DO368" s="4"/>
      <c r="DP368" s="4"/>
      <c r="DQ368" s="4"/>
      <c r="DR368" s="4"/>
      <c r="DS368" s="4" t="s">
        <v>164</v>
      </c>
      <c r="DT368" s="4"/>
      <c r="DU368" s="3" t="s">
        <v>156</v>
      </c>
      <c r="DV368" s="3" t="s">
        <v>155</v>
      </c>
      <c r="DW368" s="4"/>
      <c r="DX368" s="4"/>
      <c r="DY368" s="4"/>
      <c r="DZ368" s="4"/>
      <c r="EA368" s="4"/>
      <c r="EB368" s="4"/>
      <c r="EC368" s="4"/>
      <c r="ED368" s="4"/>
      <c r="EE368" s="3" t="s">
        <v>154</v>
      </c>
      <c r="EF368" s="4"/>
      <c r="EG368" s="4"/>
      <c r="EH368" s="4"/>
      <c r="EI368" s="4"/>
      <c r="EJ368" s="4"/>
      <c r="EK368" s="4"/>
      <c r="EL368" s="4"/>
      <c r="EM368" s="4"/>
      <c r="EN368" s="3" t="s">
        <v>180</v>
      </c>
      <c r="EO368" s="4"/>
      <c r="EP368" s="4"/>
      <c r="EQ368" s="3" t="s">
        <v>180</v>
      </c>
      <c r="ER368" s="4" t="s">
        <v>164</v>
      </c>
      <c r="ES368" s="4" t="s">
        <v>165</v>
      </c>
      <c r="ET368" s="3">
        <f t="shared" si="121"/>
        <v>0</v>
      </c>
      <c r="EU368" s="4" t="s">
        <v>162</v>
      </c>
      <c r="EV368" s="4"/>
      <c r="EW368" s="4"/>
      <c r="EX368" s="4"/>
      <c r="EY368" s="4" t="s">
        <v>166</v>
      </c>
      <c r="EZ368" s="4"/>
      <c r="FA368" s="4"/>
      <c r="FB368" s="4"/>
      <c r="FC368" s="4"/>
      <c r="FD368" s="4"/>
      <c r="FE368" s="4"/>
      <c r="FF368" s="4"/>
      <c r="FG368" s="4"/>
      <c r="FH368" s="4"/>
      <c r="FI368" s="4">
        <v>0.80249999999999999</v>
      </c>
      <c r="FJ368" s="4">
        <v>9.4250000000000007</v>
      </c>
      <c r="FK368" s="4">
        <v>89.427499999999995</v>
      </c>
    </row>
    <row r="369" spans="1:167" x14ac:dyDescent="0.25">
      <c r="A369" s="13" t="s">
        <v>812</v>
      </c>
      <c r="B369" s="13" t="s">
        <v>811</v>
      </c>
      <c r="C369" s="4" t="s">
        <v>198</v>
      </c>
      <c r="D369" s="4"/>
      <c r="E369" s="1"/>
      <c r="F369" s="1"/>
      <c r="G369" s="1"/>
      <c r="H369" s="1" t="s">
        <v>863</v>
      </c>
      <c r="I369" s="1"/>
      <c r="J369" s="9" t="s">
        <v>875</v>
      </c>
      <c r="K369" s="9" t="s">
        <v>874</v>
      </c>
      <c r="L369" s="10">
        <v>592869</v>
      </c>
      <c r="M369" s="10">
        <v>4763546</v>
      </c>
      <c r="N369" s="15" t="s">
        <v>831</v>
      </c>
      <c r="O369" s="15" t="s">
        <v>831</v>
      </c>
      <c r="P369" s="4">
        <v>201.55</v>
      </c>
      <c r="Q369" s="4">
        <v>3.8333330000000001</v>
      </c>
      <c r="R369" s="3">
        <v>1086.333333</v>
      </c>
      <c r="S369" s="4">
        <v>0</v>
      </c>
      <c r="T369" s="4">
        <v>1.6758329999999999</v>
      </c>
      <c r="U369" s="4">
        <v>7.6</v>
      </c>
      <c r="V369" s="4">
        <v>201.16666699999999</v>
      </c>
      <c r="W369" s="4"/>
      <c r="X369" s="4">
        <v>17.766667000000002</v>
      </c>
      <c r="Y369" s="4">
        <v>272.95</v>
      </c>
      <c r="Z369" s="4">
        <v>0.14424999999999999</v>
      </c>
      <c r="AA369" s="3">
        <f t="shared" si="106"/>
        <v>0.18546222500000001</v>
      </c>
      <c r="AB369" s="4">
        <v>0.57925000000000004</v>
      </c>
      <c r="AC369" s="4">
        <v>0.435</v>
      </c>
      <c r="AD369" s="3">
        <f t="shared" si="107"/>
        <v>1.9264410000000001</v>
      </c>
      <c r="AE369" s="4">
        <f t="shared" si="124"/>
        <v>7.4999999999999997E-3</v>
      </c>
      <c r="AF369" s="3">
        <f t="shared" si="103"/>
        <v>2.4642749999999998E-2</v>
      </c>
      <c r="AG369" s="4">
        <v>5.45E-2</v>
      </c>
      <c r="AH369" s="3">
        <f>0.5*0.01</f>
        <v>5.0000000000000001E-3</v>
      </c>
      <c r="AI369" s="4"/>
      <c r="AJ369" s="4">
        <v>0.53374999999999995</v>
      </c>
      <c r="AK369" s="3" t="s">
        <v>156</v>
      </c>
      <c r="AL369" s="4">
        <v>3.8675000000000002</v>
      </c>
      <c r="AM369" s="4"/>
      <c r="AN369" s="4" t="s">
        <v>155</v>
      </c>
      <c r="AO369" s="4" t="s">
        <v>179</v>
      </c>
      <c r="AP369" s="4">
        <v>238.75</v>
      </c>
      <c r="AQ369" s="4">
        <v>81.599999999999994</v>
      </c>
      <c r="AR369" s="4">
        <v>4.4589999999999996</v>
      </c>
      <c r="AS369" s="3">
        <v>57.166666999999997</v>
      </c>
      <c r="AT369" s="4">
        <v>16.876000000000001</v>
      </c>
      <c r="AU369" s="4">
        <v>133.22499999999999</v>
      </c>
      <c r="AV369" s="4"/>
      <c r="AW369" s="3">
        <v>4.4249999999999998</v>
      </c>
      <c r="AX369" s="4"/>
      <c r="AY369" s="4"/>
      <c r="AZ369" s="4"/>
      <c r="BA369" s="3">
        <f t="shared" si="125"/>
        <v>0.5</v>
      </c>
      <c r="BB369" s="4"/>
      <c r="BC369" s="4" t="s">
        <v>159</v>
      </c>
      <c r="BD369" s="4"/>
      <c r="BE369" s="4"/>
      <c r="BF369" s="4"/>
      <c r="BG369" s="4"/>
      <c r="BH369" s="4"/>
      <c r="BI369" s="4"/>
      <c r="BJ369" s="4" t="s">
        <v>157</v>
      </c>
      <c r="BK369" s="4"/>
      <c r="BL369" s="3">
        <f t="shared" si="122"/>
        <v>5.0000000000000001E-3</v>
      </c>
      <c r="BM369" s="4"/>
      <c r="BN369" s="4" t="s">
        <v>157</v>
      </c>
      <c r="BO369" s="4"/>
      <c r="BP369" s="4" t="s">
        <v>157</v>
      </c>
      <c r="BQ369" s="4"/>
      <c r="BR369" s="4" t="s">
        <v>157</v>
      </c>
      <c r="BS369" s="4"/>
      <c r="BT369" s="3">
        <f t="shared" si="126"/>
        <v>5.0000000000000001E-3</v>
      </c>
      <c r="BU369" s="4"/>
      <c r="BV369" s="4"/>
      <c r="BW369" s="4"/>
      <c r="BX369" s="4"/>
      <c r="BY369" s="4"/>
      <c r="BZ369" s="4" t="s">
        <v>169</v>
      </c>
      <c r="CA369" s="4" t="s">
        <v>169</v>
      </c>
      <c r="CB369" s="3">
        <f t="shared" si="123"/>
        <v>5.0000000000000001E-3</v>
      </c>
      <c r="CC369" s="4"/>
      <c r="CD369" s="4">
        <v>140</v>
      </c>
      <c r="CE369" s="4">
        <v>63.125</v>
      </c>
      <c r="CF369" s="4">
        <v>385</v>
      </c>
      <c r="CG369" s="4"/>
      <c r="CH369" s="4"/>
      <c r="CI369" s="4">
        <v>41.375</v>
      </c>
      <c r="CJ369" s="4"/>
      <c r="CK369" s="4">
        <v>401.25</v>
      </c>
      <c r="CL369" s="4">
        <v>716.66666699999996</v>
      </c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 t="s">
        <v>164</v>
      </c>
      <c r="ES369" s="4" t="s">
        <v>165</v>
      </c>
      <c r="ET369" s="3">
        <f t="shared" si="121"/>
        <v>0</v>
      </c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>
        <v>2.2166670000000002</v>
      </c>
      <c r="FJ369" s="4">
        <v>8.7833330000000007</v>
      </c>
      <c r="FK369" s="4">
        <v>91.258332999999993</v>
      </c>
    </row>
    <row r="370" spans="1:167" x14ac:dyDescent="0.25">
      <c r="A370" s="13" t="s">
        <v>777</v>
      </c>
      <c r="B370" s="13" t="s">
        <v>776</v>
      </c>
      <c r="C370" s="4" t="s">
        <v>198</v>
      </c>
      <c r="D370" s="4"/>
      <c r="E370" s="1" t="s">
        <v>836</v>
      </c>
      <c r="F370" s="1"/>
      <c r="G370" s="1"/>
      <c r="H370" s="1" t="s">
        <v>863</v>
      </c>
      <c r="I370" s="1"/>
      <c r="J370" s="9" t="s">
        <v>887</v>
      </c>
      <c r="K370" s="9" t="s">
        <v>873</v>
      </c>
      <c r="L370" s="10">
        <v>465913</v>
      </c>
      <c r="M370" s="10">
        <v>4896067</v>
      </c>
      <c r="N370" s="15" t="s">
        <v>831</v>
      </c>
      <c r="O370" s="15"/>
      <c r="P370" s="4">
        <v>178.5</v>
      </c>
      <c r="Q370" s="4"/>
      <c r="R370" s="3">
        <v>350.75</v>
      </c>
      <c r="S370" s="4"/>
      <c r="T370" s="4" t="s">
        <v>657</v>
      </c>
      <c r="U370" s="4">
        <v>8.15</v>
      </c>
      <c r="V370" s="4">
        <v>294</v>
      </c>
      <c r="W370" s="4" t="s">
        <v>219</v>
      </c>
      <c r="X370" s="4">
        <v>13.125</v>
      </c>
      <c r="Y370" s="4">
        <v>199.25</v>
      </c>
      <c r="Z370" s="4">
        <f>0.5*0.012</f>
        <v>6.0000000000000001E-3</v>
      </c>
      <c r="AA370" s="3">
        <f t="shared" si="106"/>
        <v>7.7142000000000009E-3</v>
      </c>
      <c r="AB370" s="4">
        <v>0.31225000000000003</v>
      </c>
      <c r="AC370" s="4">
        <v>0.3075</v>
      </c>
      <c r="AD370" s="3">
        <f t="shared" si="107"/>
        <v>1.3617945</v>
      </c>
      <c r="AE370" s="4">
        <f>0.5*0.001</f>
        <v>5.0000000000000001E-4</v>
      </c>
      <c r="AF370" s="3">
        <f t="shared" si="103"/>
        <v>1.64285E-3</v>
      </c>
      <c r="AG370" s="4">
        <v>1.7250000000000001E-2</v>
      </c>
      <c r="AH370" s="3">
        <v>3.5000000000000001E-3</v>
      </c>
      <c r="AI370" s="4"/>
      <c r="AJ370" s="4">
        <v>0.32500000000000001</v>
      </c>
      <c r="AK370" s="3" t="s">
        <v>658</v>
      </c>
      <c r="AL370" s="4">
        <v>0.4425</v>
      </c>
      <c r="AM370" s="4"/>
      <c r="AN370" s="4"/>
      <c r="AO370" s="4"/>
      <c r="AP370" s="4">
        <v>218</v>
      </c>
      <c r="AQ370" s="4">
        <v>61.475000000000001</v>
      </c>
      <c r="AR370" s="4">
        <v>0.33250000000000002</v>
      </c>
      <c r="AS370" s="3">
        <v>3.7749999999999999</v>
      </c>
      <c r="AT370" s="4">
        <v>11.074999999999999</v>
      </c>
      <c r="AU370" s="4">
        <v>1.175</v>
      </c>
      <c r="AV370" s="4"/>
      <c r="AW370" s="3">
        <v>9.4499999999999993</v>
      </c>
      <c r="AX370" s="4"/>
      <c r="AY370" s="4"/>
      <c r="AZ370" s="4"/>
      <c r="BA370" s="4"/>
      <c r="BB370" s="4"/>
      <c r="BC370" s="4">
        <v>0.35499999999999998</v>
      </c>
      <c r="BD370" s="4"/>
      <c r="BE370" s="4"/>
      <c r="BF370" s="4"/>
      <c r="BG370" s="4"/>
      <c r="BH370" s="4"/>
      <c r="BI370" s="4"/>
      <c r="BJ370" s="4">
        <v>1.5069999999999999</v>
      </c>
      <c r="BK370" s="4"/>
      <c r="BL370" s="3">
        <f t="shared" si="122"/>
        <v>5.0000000000000001E-3</v>
      </c>
      <c r="BM370" s="4"/>
      <c r="BN370" s="4">
        <v>0.2349</v>
      </c>
      <c r="BO370" s="4"/>
      <c r="BP370" s="4">
        <v>0.30085000000000001</v>
      </c>
      <c r="BQ370" s="4"/>
      <c r="BR370" s="4">
        <v>0.2205</v>
      </c>
      <c r="BS370" s="4"/>
      <c r="BT370" s="3">
        <v>5.1674999999999999E-2</v>
      </c>
      <c r="BU370" s="4"/>
      <c r="BV370" s="4"/>
      <c r="BW370" s="4"/>
      <c r="BX370" s="4"/>
      <c r="BY370" s="4"/>
      <c r="BZ370" s="4">
        <v>3.3325</v>
      </c>
      <c r="CA370" s="4"/>
      <c r="CB370" s="3">
        <f t="shared" si="123"/>
        <v>5.0000000000000001E-3</v>
      </c>
      <c r="CC370" s="4"/>
      <c r="CD370" s="4">
        <v>865.25</v>
      </c>
      <c r="CE370" s="4">
        <v>54.25</v>
      </c>
      <c r="CF370" s="4">
        <v>6.75</v>
      </c>
      <c r="CG370" s="4">
        <v>2.25</v>
      </c>
      <c r="CH370" s="4"/>
      <c r="CI370" s="4">
        <v>1</v>
      </c>
      <c r="CJ370" s="4"/>
      <c r="CK370" s="4">
        <v>58.75</v>
      </c>
      <c r="CL370" s="4">
        <v>0</v>
      </c>
      <c r="CM370" s="4" t="s">
        <v>659</v>
      </c>
      <c r="CN370" s="4" t="s">
        <v>660</v>
      </c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 t="s">
        <v>667</v>
      </c>
      <c r="DL370" s="4"/>
      <c r="DM370" s="4"/>
      <c r="DN370" s="4"/>
      <c r="DO370" s="4"/>
      <c r="DP370" s="4"/>
      <c r="DQ370" s="4"/>
      <c r="DR370" s="4"/>
      <c r="DS370" s="4" t="s">
        <v>669</v>
      </c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 t="s">
        <v>675</v>
      </c>
      <c r="ES370" s="4" t="s">
        <v>677</v>
      </c>
      <c r="ET370" s="3">
        <f t="shared" si="121"/>
        <v>0</v>
      </c>
      <c r="EU370" s="4" t="s">
        <v>676</v>
      </c>
      <c r="EV370" s="4"/>
      <c r="EW370" s="4"/>
      <c r="EX370" s="4"/>
      <c r="EY370" s="4" t="s">
        <v>678</v>
      </c>
      <c r="EZ370" s="4"/>
      <c r="FA370" s="4"/>
      <c r="FB370" s="4"/>
      <c r="FC370" s="4"/>
      <c r="FD370" s="4"/>
      <c r="FE370" s="4"/>
      <c r="FF370" s="4"/>
      <c r="FG370" s="4"/>
      <c r="FH370" s="4"/>
      <c r="FI370" s="4" t="s">
        <v>181</v>
      </c>
      <c r="FJ370" s="4">
        <v>11.225</v>
      </c>
      <c r="FK370" s="4">
        <v>106.64749999999999</v>
      </c>
    </row>
    <row r="371" spans="1:167" x14ac:dyDescent="0.25">
      <c r="A371" s="13" t="s">
        <v>779</v>
      </c>
      <c r="B371" s="13" t="s">
        <v>778</v>
      </c>
      <c r="C371" s="4" t="s">
        <v>198</v>
      </c>
      <c r="D371" s="4"/>
      <c r="E371" s="1" t="s">
        <v>880</v>
      </c>
      <c r="F371" s="1"/>
      <c r="G371" s="1"/>
      <c r="H371" s="1" t="s">
        <v>863</v>
      </c>
      <c r="I371" s="1"/>
      <c r="J371" s="9" t="s">
        <v>887</v>
      </c>
      <c r="K371" s="9" t="s">
        <v>873</v>
      </c>
      <c r="L371" s="10">
        <v>452787</v>
      </c>
      <c r="M371" s="10">
        <v>4894920</v>
      </c>
      <c r="N371" s="15" t="s">
        <v>831</v>
      </c>
      <c r="O371" s="15"/>
      <c r="P371" s="4">
        <v>198.5</v>
      </c>
      <c r="Q371" s="4"/>
      <c r="R371" s="3">
        <v>395.5</v>
      </c>
      <c r="S371" s="4"/>
      <c r="T371" s="4" t="s">
        <v>657</v>
      </c>
      <c r="U371" s="4">
        <v>7.7750000000000004</v>
      </c>
      <c r="V371" s="4">
        <v>290.25</v>
      </c>
      <c r="W371" s="4"/>
      <c r="X371" s="4">
        <v>12.55</v>
      </c>
      <c r="Y371" s="4">
        <v>214.75</v>
      </c>
      <c r="Z371" s="4">
        <f>0.5*0.012</f>
        <v>6.0000000000000001E-3</v>
      </c>
      <c r="AA371" s="3">
        <f t="shared" si="106"/>
        <v>7.7142000000000009E-3</v>
      </c>
      <c r="AB371" s="4">
        <v>0.21375</v>
      </c>
      <c r="AC371" s="4">
        <v>0.21</v>
      </c>
      <c r="AD371" s="3">
        <f t="shared" si="107"/>
        <v>0.930006</v>
      </c>
      <c r="AE371" s="4">
        <f>0.5*0.001</f>
        <v>5.0000000000000001E-4</v>
      </c>
      <c r="AF371" s="3">
        <f t="shared" si="103"/>
        <v>1.64285E-3</v>
      </c>
      <c r="AG371" s="4">
        <v>3.125E-2</v>
      </c>
      <c r="AH371" s="3">
        <f>0.5*0.003</f>
        <v>1.5E-3</v>
      </c>
      <c r="AI371" s="4"/>
      <c r="AJ371" s="4">
        <v>0.245</v>
      </c>
      <c r="AK371" s="3" t="s">
        <v>658</v>
      </c>
      <c r="AL371" s="4">
        <v>0.53249999999999997</v>
      </c>
      <c r="AM371" s="4" t="s">
        <v>215</v>
      </c>
      <c r="AN371" s="4" t="s">
        <v>155</v>
      </c>
      <c r="AO371" s="4">
        <v>3.4250000000000003E-2</v>
      </c>
      <c r="AP371" s="4">
        <v>242.25</v>
      </c>
      <c r="AQ371" s="4">
        <v>73</v>
      </c>
      <c r="AR371" s="4">
        <v>0.875</v>
      </c>
      <c r="AS371" s="3">
        <v>4.3</v>
      </c>
      <c r="AT371" s="4">
        <v>7.9</v>
      </c>
      <c r="AU371" s="4">
        <v>2.0750000000000002</v>
      </c>
      <c r="AV371" s="4"/>
      <c r="AW371" s="3">
        <v>6.75</v>
      </c>
      <c r="AX371" s="4">
        <v>3.915</v>
      </c>
      <c r="AY371" s="4">
        <v>14</v>
      </c>
      <c r="AZ371" s="4">
        <v>3.4325000000000001E-2</v>
      </c>
      <c r="BA371" s="3">
        <v>7.5149999999999995E-2</v>
      </c>
      <c r="BB371" s="4">
        <v>8.2225000000000006E-2</v>
      </c>
      <c r="BC371" s="4">
        <v>0.249</v>
      </c>
      <c r="BD371" s="4">
        <v>0.3075</v>
      </c>
      <c r="BE371" s="4"/>
      <c r="BF371" s="4"/>
      <c r="BG371" s="4"/>
      <c r="BH371" s="4"/>
      <c r="BI371" s="4">
        <v>0.31674999999999998</v>
      </c>
      <c r="BJ371" s="4"/>
      <c r="BK371" s="4"/>
      <c r="BL371" s="3">
        <f t="shared" si="122"/>
        <v>5.0000000000000001E-3</v>
      </c>
      <c r="BM371" s="4">
        <v>1.575E-2</v>
      </c>
      <c r="BN371" s="4">
        <v>0.23849999999999999</v>
      </c>
      <c r="BO371" s="4">
        <v>0.29075000000000001</v>
      </c>
      <c r="BP371" s="4">
        <v>0.24107500000000001</v>
      </c>
      <c r="BQ371" s="4">
        <v>6.5482500000000003</v>
      </c>
      <c r="BR371" s="4">
        <v>8.8150000000000006E-2</v>
      </c>
      <c r="BS371" s="4">
        <v>0.12595000000000001</v>
      </c>
      <c r="BT371" s="3">
        <v>5.4600000000000003E-2</v>
      </c>
      <c r="BU371" s="4">
        <v>0.248</v>
      </c>
      <c r="BV371" s="4"/>
      <c r="BW371" s="4"/>
      <c r="BX371" s="4">
        <v>0.36525000000000002</v>
      </c>
      <c r="BY371" s="4"/>
      <c r="BZ371" s="4">
        <v>4.8274999999999997</v>
      </c>
      <c r="CA371" s="4">
        <v>29.0075</v>
      </c>
      <c r="CB371" s="3">
        <f t="shared" si="123"/>
        <v>5.0000000000000001E-3</v>
      </c>
      <c r="CC371" s="4" t="s">
        <v>155</v>
      </c>
      <c r="CD371" s="4">
        <v>129.5</v>
      </c>
      <c r="CE371" s="4">
        <v>85</v>
      </c>
      <c r="CF371" s="4">
        <v>7</v>
      </c>
      <c r="CG371" s="4">
        <v>2.25</v>
      </c>
      <c r="CH371" s="4"/>
      <c r="CI371" s="4">
        <v>1.5</v>
      </c>
      <c r="CJ371" s="4"/>
      <c r="CK371" s="4">
        <v>23.75</v>
      </c>
      <c r="CL371" s="4">
        <v>0</v>
      </c>
      <c r="CM371" s="4" t="s">
        <v>659</v>
      </c>
      <c r="CN371" s="4" t="s">
        <v>660</v>
      </c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 t="s">
        <v>661</v>
      </c>
      <c r="DA371" s="4" t="s">
        <v>662</v>
      </c>
      <c r="DB371" s="4">
        <v>1.76E-4</v>
      </c>
      <c r="DC371" s="4">
        <v>6.7000000000000002E-5</v>
      </c>
      <c r="DD371" s="4" t="s">
        <v>663</v>
      </c>
      <c r="DE371" s="4">
        <v>0.22461300000000001</v>
      </c>
      <c r="DF371" s="4" t="s">
        <v>664</v>
      </c>
      <c r="DG371" s="4" t="s">
        <v>665</v>
      </c>
      <c r="DH371" s="4"/>
      <c r="DI371" s="4" t="s">
        <v>666</v>
      </c>
      <c r="DJ371" s="4"/>
      <c r="DK371" s="4" t="s">
        <v>667</v>
      </c>
      <c r="DL371" s="3" t="s">
        <v>668</v>
      </c>
      <c r="DM371" s="4"/>
      <c r="DN371" s="4"/>
      <c r="DO371" s="4"/>
      <c r="DP371" s="4"/>
      <c r="DQ371" s="3" t="s">
        <v>155</v>
      </c>
      <c r="DR371" s="4"/>
      <c r="DS371" s="4" t="s">
        <v>669</v>
      </c>
      <c r="DT371" s="4"/>
      <c r="DU371" s="3" t="s">
        <v>670</v>
      </c>
      <c r="DV371" s="3" t="s">
        <v>173</v>
      </c>
      <c r="DW371" s="4">
        <v>5.5999999999999999E-5</v>
      </c>
      <c r="DX371" s="4"/>
      <c r="DY371" s="4"/>
      <c r="DZ371" s="3" t="s">
        <v>671</v>
      </c>
      <c r="EA371" s="3" t="s">
        <v>407</v>
      </c>
      <c r="EB371" s="3" t="s">
        <v>672</v>
      </c>
      <c r="EC371" s="4"/>
      <c r="ED371" s="4"/>
      <c r="EE371" s="3" t="s">
        <v>350</v>
      </c>
      <c r="EF371" s="4"/>
      <c r="EG371" s="4"/>
      <c r="EH371" s="4"/>
      <c r="EI371" s="3" t="s">
        <v>673</v>
      </c>
      <c r="EJ371" s="1"/>
      <c r="EK371" s="3" t="s">
        <v>674</v>
      </c>
      <c r="EL371" s="3" t="s">
        <v>668</v>
      </c>
      <c r="EM371" s="4"/>
      <c r="EN371" s="4"/>
      <c r="EO371" s="4"/>
      <c r="EP371" s="4"/>
      <c r="EQ371" s="4"/>
      <c r="ER371" s="4" t="s">
        <v>675</v>
      </c>
      <c r="ES371" s="4" t="s">
        <v>677</v>
      </c>
      <c r="ET371" s="3">
        <f t="shared" si="121"/>
        <v>0</v>
      </c>
      <c r="EU371" s="4" t="s">
        <v>676</v>
      </c>
      <c r="EV371" s="4"/>
      <c r="EW371" s="4"/>
      <c r="EX371" s="4">
        <v>0</v>
      </c>
      <c r="EY371" s="4" t="s">
        <v>678</v>
      </c>
      <c r="EZ371" s="4"/>
      <c r="FA371" s="4"/>
      <c r="FB371" s="4"/>
      <c r="FC371" s="4"/>
      <c r="FD371" s="4"/>
      <c r="FE371" s="4"/>
      <c r="FF371" s="4"/>
      <c r="FG371" s="4"/>
      <c r="FH371" s="4"/>
      <c r="FI371" s="4" t="s">
        <v>181</v>
      </c>
      <c r="FJ371" s="4">
        <v>11.125</v>
      </c>
      <c r="FK371" s="4">
        <v>104.6875</v>
      </c>
    </row>
    <row r="372" spans="1:167" x14ac:dyDescent="0.25">
      <c r="A372" s="13" t="s">
        <v>781</v>
      </c>
      <c r="B372" s="13" t="s">
        <v>780</v>
      </c>
      <c r="C372" s="4" t="s">
        <v>198</v>
      </c>
      <c r="D372" s="4"/>
      <c r="E372" s="1" t="s">
        <v>829</v>
      </c>
      <c r="F372" s="1"/>
      <c r="G372" s="1"/>
      <c r="H372" s="1" t="s">
        <v>863</v>
      </c>
      <c r="I372" s="1"/>
      <c r="J372" s="9" t="s">
        <v>876</v>
      </c>
      <c r="K372" s="9" t="s">
        <v>873</v>
      </c>
      <c r="L372" s="10">
        <v>425074</v>
      </c>
      <c r="M372" s="10">
        <v>4868053</v>
      </c>
      <c r="N372" s="15" t="s">
        <v>831</v>
      </c>
      <c r="O372" s="15" t="s">
        <v>831</v>
      </c>
      <c r="P372" s="4">
        <v>360.7</v>
      </c>
      <c r="Q372" s="4">
        <v>6.5</v>
      </c>
      <c r="R372" s="3">
        <v>660.33333300000004</v>
      </c>
      <c r="S372" s="4">
        <v>0</v>
      </c>
      <c r="T372" s="4">
        <v>2.161667</v>
      </c>
      <c r="U372" s="4">
        <v>7.483333</v>
      </c>
      <c r="V372" s="4">
        <v>346.55</v>
      </c>
      <c r="W372" s="4"/>
      <c r="X372" s="4">
        <v>15.066667000000001</v>
      </c>
      <c r="Y372" s="4">
        <v>367.5</v>
      </c>
      <c r="Z372" s="4">
        <f>0.5*0.003</f>
        <v>1.5E-3</v>
      </c>
      <c r="AA372" s="3">
        <f t="shared" si="106"/>
        <v>1.9285500000000002E-3</v>
      </c>
      <c r="AB372" s="4">
        <v>0.67249999999999999</v>
      </c>
      <c r="AC372" s="4">
        <v>0.67249999999999999</v>
      </c>
      <c r="AD372" s="3">
        <f t="shared" si="107"/>
        <v>2.9782335</v>
      </c>
      <c r="AE372" s="4">
        <f>0.5*0.03</f>
        <v>1.4999999999999999E-2</v>
      </c>
      <c r="AF372" s="3">
        <f t="shared" si="103"/>
        <v>4.9285499999999996E-2</v>
      </c>
      <c r="AG372" s="4">
        <v>0.26</v>
      </c>
      <c r="AH372" s="3">
        <v>8.6499999999999997E-3</v>
      </c>
      <c r="AI372" s="4"/>
      <c r="AJ372" s="4">
        <v>0.9325</v>
      </c>
      <c r="AK372" s="3">
        <v>1.1849999999999999E-2</v>
      </c>
      <c r="AL372" s="4">
        <v>0.76549999999999996</v>
      </c>
      <c r="AM372" s="4" t="s">
        <v>157</v>
      </c>
      <c r="AN372" s="4" t="s">
        <v>602</v>
      </c>
      <c r="AO372" s="4">
        <v>0.122</v>
      </c>
      <c r="AP372" s="4">
        <v>440.05</v>
      </c>
      <c r="AQ372" s="4">
        <v>116</v>
      </c>
      <c r="AR372" s="4">
        <v>0.83250000000000002</v>
      </c>
      <c r="AS372" s="3">
        <v>9.5</v>
      </c>
      <c r="AT372" s="4">
        <v>17.05</v>
      </c>
      <c r="AU372" s="4">
        <v>5.375</v>
      </c>
      <c r="AV372" s="4"/>
      <c r="AW372" s="3">
        <v>7.8</v>
      </c>
      <c r="AX372" s="4">
        <v>10.050000000000001</v>
      </c>
      <c r="AY372" s="4">
        <v>28.75</v>
      </c>
      <c r="AZ372" s="4" t="s">
        <v>159</v>
      </c>
      <c r="BA372" s="3">
        <v>0.16750000000000001</v>
      </c>
      <c r="BB372" s="4">
        <v>0.17</v>
      </c>
      <c r="BC372" s="4" t="s">
        <v>216</v>
      </c>
      <c r="BD372" s="4" t="s">
        <v>216</v>
      </c>
      <c r="BE372" s="4"/>
      <c r="BF372" s="4"/>
      <c r="BG372" s="4"/>
      <c r="BH372" s="4"/>
      <c r="BI372" s="4">
        <v>11.25</v>
      </c>
      <c r="BJ372" s="4" t="s">
        <v>342</v>
      </c>
      <c r="BK372" s="4" t="s">
        <v>342</v>
      </c>
      <c r="BL372" s="3">
        <f t="shared" si="122"/>
        <v>5.0000000000000001E-3</v>
      </c>
      <c r="BM372" s="4" t="s">
        <v>155</v>
      </c>
      <c r="BN372" s="4">
        <v>0.41249999999999998</v>
      </c>
      <c r="BO372" s="4">
        <v>0.45</v>
      </c>
      <c r="BP372" s="4">
        <v>1.1625000000000001</v>
      </c>
      <c r="BQ372" s="4">
        <v>1.4424999999999999</v>
      </c>
      <c r="BR372" s="4">
        <v>0.24</v>
      </c>
      <c r="BS372" s="4">
        <v>0.35749999999999998</v>
      </c>
      <c r="BT372" s="3">
        <f>0.5*0.2</f>
        <v>0.1</v>
      </c>
      <c r="BU372" s="4" t="s">
        <v>316</v>
      </c>
      <c r="BV372" s="4"/>
      <c r="BW372" s="4">
        <v>0.23</v>
      </c>
      <c r="BX372" s="4">
        <v>1.1299999999999999</v>
      </c>
      <c r="BY372" s="4"/>
      <c r="BZ372" s="4">
        <v>15.25</v>
      </c>
      <c r="CA372" s="4">
        <v>25.5</v>
      </c>
      <c r="CB372" s="3">
        <f t="shared" si="123"/>
        <v>5.0000000000000001E-3</v>
      </c>
      <c r="CC372" s="4" t="s">
        <v>155</v>
      </c>
      <c r="CD372" s="11">
        <v>2293.333333</v>
      </c>
      <c r="CE372" s="12">
        <v>1090</v>
      </c>
      <c r="CF372" s="4">
        <v>28.5</v>
      </c>
      <c r="CG372" s="4">
        <v>82.166667000000004</v>
      </c>
      <c r="CH372" s="4">
        <v>8.3333329999999997</v>
      </c>
      <c r="CI372" s="4">
        <v>28.5</v>
      </c>
      <c r="CJ372" s="4"/>
      <c r="CK372" s="4">
        <v>255.5</v>
      </c>
      <c r="CL372" s="4">
        <v>0</v>
      </c>
      <c r="CM372" s="4" t="s">
        <v>155</v>
      </c>
      <c r="CN372" s="4" t="s">
        <v>155</v>
      </c>
      <c r="CO372" s="4"/>
      <c r="CP372" s="4"/>
      <c r="CQ372" s="4"/>
      <c r="CR372" s="4"/>
      <c r="CS372" s="4"/>
      <c r="CT372" s="4"/>
      <c r="CU372" s="4" t="s">
        <v>170</v>
      </c>
      <c r="CV372" s="4"/>
      <c r="CW372" s="4"/>
      <c r="CX372" s="4"/>
      <c r="CY372" s="4"/>
      <c r="CZ372" s="4">
        <v>3.6499999999999998E-2</v>
      </c>
      <c r="DA372" s="4" t="s">
        <v>171</v>
      </c>
      <c r="DB372" s="4" t="s">
        <v>172</v>
      </c>
      <c r="DC372" s="4" t="s">
        <v>173</v>
      </c>
      <c r="DD372" s="4" t="s">
        <v>174</v>
      </c>
      <c r="DE372" s="4" t="s">
        <v>170</v>
      </c>
      <c r="DF372" s="4"/>
      <c r="DG372" s="4"/>
      <c r="DH372" s="4"/>
      <c r="DI372" s="4"/>
      <c r="DJ372" s="4"/>
      <c r="DK372" s="4" t="s">
        <v>162</v>
      </c>
      <c r="DL372" s="4"/>
      <c r="DM372" s="4"/>
      <c r="DN372" s="4"/>
      <c r="DO372" s="4" t="s">
        <v>175</v>
      </c>
      <c r="DP372" s="4"/>
      <c r="DQ372" s="4"/>
      <c r="DR372" s="4"/>
      <c r="DS372" s="4" t="s">
        <v>164</v>
      </c>
      <c r="DT372" s="4"/>
      <c r="DU372" s="3" t="s">
        <v>156</v>
      </c>
      <c r="DV372" s="3" t="s">
        <v>155</v>
      </c>
      <c r="DW372" s="4" t="s">
        <v>176</v>
      </c>
      <c r="DX372" s="4"/>
      <c r="DY372" s="4"/>
      <c r="DZ372" s="4"/>
      <c r="EA372" s="4"/>
      <c r="EB372" s="4"/>
      <c r="EC372" s="4"/>
      <c r="ED372" s="4"/>
      <c r="EE372" s="3" t="s">
        <v>154</v>
      </c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 t="s">
        <v>155</v>
      </c>
      <c r="ES372" s="4" t="s">
        <v>155</v>
      </c>
      <c r="ET372" s="3">
        <f t="shared" si="121"/>
        <v>0</v>
      </c>
      <c r="EU372" s="4" t="s">
        <v>155</v>
      </c>
      <c r="EV372" s="4"/>
      <c r="EW372" s="4"/>
      <c r="EX372" s="4">
        <v>1.125E-2</v>
      </c>
      <c r="EY372" s="4">
        <v>1.125E-2</v>
      </c>
      <c r="EZ372" s="4"/>
      <c r="FA372" s="4" t="s">
        <v>157</v>
      </c>
      <c r="FB372" s="4"/>
      <c r="FC372" s="4"/>
      <c r="FD372" s="4"/>
      <c r="FE372" s="4"/>
      <c r="FF372" s="4"/>
      <c r="FG372" s="4"/>
      <c r="FH372" s="4"/>
      <c r="FI372" s="4">
        <v>1.4850000000000001</v>
      </c>
      <c r="FJ372" s="4">
        <v>8.39</v>
      </c>
      <c r="FK372" s="4">
        <v>82.901667000000003</v>
      </c>
    </row>
    <row r="373" spans="1:167" x14ac:dyDescent="0.25">
      <c r="A373" s="13" t="s">
        <v>783</v>
      </c>
      <c r="B373" s="13" t="s">
        <v>782</v>
      </c>
      <c r="C373" s="4" t="s">
        <v>198</v>
      </c>
      <c r="D373" s="4"/>
      <c r="E373" s="1" t="s">
        <v>829</v>
      </c>
      <c r="F373" s="1"/>
      <c r="G373" s="1"/>
      <c r="H373" s="1" t="s">
        <v>863</v>
      </c>
      <c r="I373" s="1"/>
      <c r="J373" s="9" t="s">
        <v>876</v>
      </c>
      <c r="K373" s="9" t="s">
        <v>873</v>
      </c>
      <c r="L373" s="10">
        <v>398778</v>
      </c>
      <c r="M373" s="10">
        <v>4894720</v>
      </c>
      <c r="N373" s="15" t="s">
        <v>831</v>
      </c>
      <c r="O373" s="15" t="s">
        <v>831</v>
      </c>
      <c r="P373" s="4">
        <v>428.316667</v>
      </c>
      <c r="Q373" s="4" t="s">
        <v>322</v>
      </c>
      <c r="R373" s="3">
        <v>1017.333333</v>
      </c>
      <c r="S373" s="4">
        <v>0</v>
      </c>
      <c r="T373" s="4">
        <v>0.50833300000000003</v>
      </c>
      <c r="U373" s="4">
        <v>7.1666670000000003</v>
      </c>
      <c r="V373" s="4">
        <v>370.51666699999998</v>
      </c>
      <c r="W373" s="4"/>
      <c r="X373" s="4">
        <v>15.05</v>
      </c>
      <c r="Y373" s="4">
        <v>509.16666700000002</v>
      </c>
      <c r="Z373" s="4">
        <v>3.0499999999999999E-2</v>
      </c>
      <c r="AA373" s="3">
        <f t="shared" si="106"/>
        <v>3.9213850000000001E-2</v>
      </c>
      <c r="AB373" s="4">
        <v>1.7529999999999999</v>
      </c>
      <c r="AC373" s="4">
        <v>1.7250000000000001</v>
      </c>
      <c r="AD373" s="3">
        <f t="shared" si="107"/>
        <v>7.6393350000000009</v>
      </c>
      <c r="AE373" s="4">
        <f>0.5*0.03</f>
        <v>1.4999999999999999E-2</v>
      </c>
      <c r="AF373" s="3">
        <f t="shared" si="103"/>
        <v>4.9285499999999996E-2</v>
      </c>
      <c r="AG373" s="4">
        <v>0.372</v>
      </c>
      <c r="AH373" s="3">
        <v>2.5500000000000002E-3</v>
      </c>
      <c r="AI373" s="4"/>
      <c r="AJ373" s="4">
        <v>1.8080000000000001</v>
      </c>
      <c r="AK373" s="3">
        <v>6.9670000000000001E-3</v>
      </c>
      <c r="AL373" s="4">
        <v>1.0586</v>
      </c>
      <c r="AM373" s="4" t="s">
        <v>157</v>
      </c>
      <c r="AN373" s="4" t="s">
        <v>602</v>
      </c>
      <c r="AO373" s="4">
        <v>9.6667000000000003E-2</v>
      </c>
      <c r="AP373" s="4">
        <v>522.35</v>
      </c>
      <c r="AQ373" s="4">
        <v>181.75</v>
      </c>
      <c r="AR373" s="4">
        <v>2.5249999999999999</v>
      </c>
      <c r="AS373" s="3">
        <v>65.5</v>
      </c>
      <c r="AT373" s="4">
        <v>15.75</v>
      </c>
      <c r="AU373" s="4">
        <v>40.5</v>
      </c>
      <c r="AV373" s="4"/>
      <c r="AW373" s="3">
        <v>71.166667000000004</v>
      </c>
      <c r="AX373" s="4" t="s">
        <v>342</v>
      </c>
      <c r="AY373" s="4" t="s">
        <v>342</v>
      </c>
      <c r="AZ373" s="4" t="s">
        <v>159</v>
      </c>
      <c r="BA373" s="3">
        <v>0.23</v>
      </c>
      <c r="BB373" s="4">
        <v>0.23749999999999999</v>
      </c>
      <c r="BC373" s="4">
        <v>5.1875</v>
      </c>
      <c r="BD373" s="4">
        <v>5.89</v>
      </c>
      <c r="BE373" s="4"/>
      <c r="BF373" s="4"/>
      <c r="BG373" s="4"/>
      <c r="BH373" s="4"/>
      <c r="BI373" s="4">
        <v>24.25</v>
      </c>
      <c r="BJ373" s="4">
        <v>902.3</v>
      </c>
      <c r="BK373" s="4">
        <v>925.625</v>
      </c>
      <c r="BL373" s="3">
        <v>1.0999999999999999E-2</v>
      </c>
      <c r="BM373" s="4">
        <v>1.325E-2</v>
      </c>
      <c r="BN373" s="4">
        <v>0.37</v>
      </c>
      <c r="BO373" s="4">
        <v>0.39500000000000002</v>
      </c>
      <c r="BP373" s="4">
        <v>13.3</v>
      </c>
      <c r="BQ373" s="4">
        <v>14.65</v>
      </c>
      <c r="BR373" s="4">
        <v>0.72250000000000003</v>
      </c>
      <c r="BS373" s="4">
        <v>0.78249999999999997</v>
      </c>
      <c r="BT373" s="3">
        <f>0.5*0.2</f>
        <v>0.1</v>
      </c>
      <c r="BU373" s="4">
        <v>0.23250000000000001</v>
      </c>
      <c r="BV373" s="4"/>
      <c r="BW373" s="4">
        <v>0.36249999999999999</v>
      </c>
      <c r="BX373" s="4">
        <v>0.80874999999999997</v>
      </c>
      <c r="BY373" s="4"/>
      <c r="BZ373" s="4">
        <v>48.5</v>
      </c>
      <c r="CA373" s="4">
        <v>91.25</v>
      </c>
      <c r="CB373" s="3">
        <f t="shared" si="123"/>
        <v>5.0000000000000001E-3</v>
      </c>
      <c r="CC373" s="4" t="s">
        <v>155</v>
      </c>
      <c r="CD373" s="4">
        <v>108.5</v>
      </c>
      <c r="CE373" s="4">
        <v>76.833332999999996</v>
      </c>
      <c r="CF373" s="4">
        <v>3.6666669999999999</v>
      </c>
      <c r="CG373" s="4">
        <v>7</v>
      </c>
      <c r="CH373" s="4">
        <v>2.1666669999999999</v>
      </c>
      <c r="CI373" s="4">
        <v>2.1666669999999999</v>
      </c>
      <c r="CJ373" s="4"/>
      <c r="CK373" s="4">
        <v>36</v>
      </c>
      <c r="CL373" s="4">
        <v>0</v>
      </c>
      <c r="CM373" s="4" t="s">
        <v>155</v>
      </c>
      <c r="CN373" s="4" t="s">
        <v>155</v>
      </c>
      <c r="CO373" s="4"/>
      <c r="CP373" s="4"/>
      <c r="CQ373" s="4"/>
      <c r="CR373" s="4"/>
      <c r="CS373" s="4"/>
      <c r="CT373" s="4"/>
      <c r="CU373" s="4" t="s">
        <v>170</v>
      </c>
      <c r="CV373" s="4"/>
      <c r="CW373" s="4"/>
      <c r="CX373" s="4"/>
      <c r="CY373" s="4"/>
      <c r="CZ373" s="4" t="s">
        <v>155</v>
      </c>
      <c r="DA373" s="4" t="s">
        <v>171</v>
      </c>
      <c r="DB373" s="4" t="s">
        <v>172</v>
      </c>
      <c r="DC373" s="4" t="s">
        <v>173</v>
      </c>
      <c r="DD373" s="4" t="s">
        <v>174</v>
      </c>
      <c r="DE373" s="4" t="s">
        <v>170</v>
      </c>
      <c r="DF373" s="4"/>
      <c r="DG373" s="4"/>
      <c r="DH373" s="4"/>
      <c r="DI373" s="4"/>
      <c r="DJ373" s="4"/>
      <c r="DK373" s="4" t="s">
        <v>162</v>
      </c>
      <c r="DL373" s="4"/>
      <c r="DM373" s="4"/>
      <c r="DN373" s="4"/>
      <c r="DO373" s="4" t="s">
        <v>175</v>
      </c>
      <c r="DP373" s="4"/>
      <c r="DQ373" s="4"/>
      <c r="DR373" s="4"/>
      <c r="DS373" s="4" t="s">
        <v>164</v>
      </c>
      <c r="DT373" s="4"/>
      <c r="DU373" s="3" t="s">
        <v>156</v>
      </c>
      <c r="DV373" s="3" t="s">
        <v>155</v>
      </c>
      <c r="DW373" s="4" t="s">
        <v>176</v>
      </c>
      <c r="DX373" s="4"/>
      <c r="DY373" s="4"/>
      <c r="DZ373" s="4"/>
      <c r="EA373" s="4"/>
      <c r="EB373" s="4"/>
      <c r="EC373" s="4"/>
      <c r="ED373" s="4"/>
      <c r="EE373" s="3" t="s">
        <v>154</v>
      </c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 t="s">
        <v>155</v>
      </c>
      <c r="ES373" s="4" t="s">
        <v>155</v>
      </c>
      <c r="ET373" s="3">
        <f t="shared" si="121"/>
        <v>0</v>
      </c>
      <c r="EU373" s="4" t="s">
        <v>155</v>
      </c>
      <c r="EV373" s="4"/>
      <c r="EW373" s="4"/>
      <c r="EX373" s="4">
        <v>7.4749999999999997E-2</v>
      </c>
      <c r="EY373" s="4">
        <v>5.8000000000000003E-2</v>
      </c>
      <c r="EZ373" s="4"/>
      <c r="FA373" s="4" t="s">
        <v>157</v>
      </c>
      <c r="FB373" s="4"/>
      <c r="FC373" s="4"/>
      <c r="FD373" s="4"/>
      <c r="FE373" s="4"/>
      <c r="FF373" s="4"/>
      <c r="FG373" s="4"/>
      <c r="FH373" s="4"/>
      <c r="FI373" s="4">
        <v>0.776667</v>
      </c>
      <c r="FJ373" s="4">
        <v>5.585</v>
      </c>
      <c r="FK373" s="4">
        <v>55.178333000000002</v>
      </c>
    </row>
    <row r="374" spans="1:167" x14ac:dyDescent="0.25">
      <c r="A374" s="13" t="s">
        <v>785</v>
      </c>
      <c r="B374" s="13" t="s">
        <v>784</v>
      </c>
      <c r="C374" s="4" t="s">
        <v>198</v>
      </c>
      <c r="D374" s="4"/>
      <c r="E374" s="1" t="s">
        <v>829</v>
      </c>
      <c r="F374" s="1"/>
      <c r="G374" s="1"/>
      <c r="H374" s="1" t="s">
        <v>863</v>
      </c>
      <c r="I374" s="1"/>
      <c r="J374" s="9" t="s">
        <v>876</v>
      </c>
      <c r="K374" s="9" t="s">
        <v>873</v>
      </c>
      <c r="L374" s="10">
        <v>417895</v>
      </c>
      <c r="M374" s="10">
        <v>4873738</v>
      </c>
      <c r="N374" s="15" t="s">
        <v>831</v>
      </c>
      <c r="O374" s="15" t="s">
        <v>831</v>
      </c>
      <c r="P374" s="4">
        <v>344.183333</v>
      </c>
      <c r="Q374" s="4">
        <v>5.6666670000000003</v>
      </c>
      <c r="R374" s="3">
        <v>696</v>
      </c>
      <c r="S374" s="4">
        <v>0</v>
      </c>
      <c r="T374" s="4">
        <v>1.308333</v>
      </c>
      <c r="U374" s="4">
        <v>7.4666670000000002</v>
      </c>
      <c r="V374" s="4">
        <v>346.16666700000002</v>
      </c>
      <c r="W374" s="4"/>
      <c r="X374" s="4">
        <v>15.483333</v>
      </c>
      <c r="Y374" s="4">
        <v>373.16666700000002</v>
      </c>
      <c r="Z374" s="4">
        <f>0.5*0.003</f>
        <v>1.5E-3</v>
      </c>
      <c r="AA374" s="3">
        <f t="shared" si="106"/>
        <v>1.9285500000000002E-3</v>
      </c>
      <c r="AB374" s="4">
        <v>2.375</v>
      </c>
      <c r="AC374" s="4">
        <v>2.375</v>
      </c>
      <c r="AD374" s="3">
        <f t="shared" si="107"/>
        <v>10.517925</v>
      </c>
      <c r="AE374" s="4">
        <f>0.5*0.03</f>
        <v>1.4999999999999999E-2</v>
      </c>
      <c r="AF374" s="3">
        <f t="shared" si="103"/>
        <v>4.9285499999999996E-2</v>
      </c>
      <c r="AG374" s="4">
        <v>0.47499999999999998</v>
      </c>
      <c r="AH374" s="3">
        <v>1.4167000000000001E-2</v>
      </c>
      <c r="AI374" s="4"/>
      <c r="AJ374" s="4">
        <v>2.85</v>
      </c>
      <c r="AK374" s="3">
        <v>2.1950000000000001E-2</v>
      </c>
      <c r="AL374" s="4">
        <v>1.2275</v>
      </c>
      <c r="AM374" s="4" t="s">
        <v>157</v>
      </c>
      <c r="AN374" s="4" t="s">
        <v>602</v>
      </c>
      <c r="AO374" s="4">
        <v>9.1166999999999998E-2</v>
      </c>
      <c r="AP374" s="4">
        <v>387.86666700000001</v>
      </c>
      <c r="AQ374" s="4">
        <v>132.75</v>
      </c>
      <c r="AR374" s="4">
        <v>1.7</v>
      </c>
      <c r="AS374" s="3">
        <v>15.5</v>
      </c>
      <c r="AT374" s="4">
        <v>10.824999999999999</v>
      </c>
      <c r="AU374" s="4">
        <v>9.375</v>
      </c>
      <c r="AV374" s="4"/>
      <c r="AW374" s="3">
        <v>27</v>
      </c>
      <c r="AX374" s="4"/>
      <c r="AY374" s="4"/>
      <c r="AZ374" s="4"/>
      <c r="BA374" s="3">
        <v>0.28999999999999998</v>
      </c>
      <c r="BB374" s="4"/>
      <c r="BC374" s="4">
        <v>0.59499999999999997</v>
      </c>
      <c r="BD374" s="4"/>
      <c r="BE374" s="4"/>
      <c r="BF374" s="4"/>
      <c r="BG374" s="4"/>
      <c r="BH374" s="4"/>
      <c r="BI374" s="4"/>
      <c r="BJ374" s="4">
        <v>4.05</v>
      </c>
      <c r="BK374" s="4"/>
      <c r="BL374" s="3">
        <v>1.95E-2</v>
      </c>
      <c r="BM374" s="4"/>
      <c r="BN374" s="4">
        <v>0.40500000000000003</v>
      </c>
      <c r="BO374" s="4"/>
      <c r="BP374" s="4">
        <v>10.0525</v>
      </c>
      <c r="BQ374" s="4"/>
      <c r="BR374" s="4">
        <v>0.435</v>
      </c>
      <c r="BS374" s="4"/>
      <c r="BT374" s="3">
        <f>0.5*0.2</f>
        <v>0.1</v>
      </c>
      <c r="BU374" s="4"/>
      <c r="BV374" s="4"/>
      <c r="BW374" s="4"/>
      <c r="BX374" s="4"/>
      <c r="BY374" s="4"/>
      <c r="BZ374" s="4">
        <v>15.1</v>
      </c>
      <c r="CA374" s="4"/>
      <c r="CB374" s="3">
        <f t="shared" si="123"/>
        <v>5.0000000000000001E-3</v>
      </c>
      <c r="CC374" s="4"/>
      <c r="CD374" s="11">
        <v>1906.666667</v>
      </c>
      <c r="CE374" s="4">
        <v>808</v>
      </c>
      <c r="CF374" s="4">
        <v>783</v>
      </c>
      <c r="CG374" s="4">
        <v>358.66666700000002</v>
      </c>
      <c r="CH374" s="4">
        <v>59.666666999999997</v>
      </c>
      <c r="CI374" s="4">
        <v>45.833333000000003</v>
      </c>
      <c r="CJ374" s="4"/>
      <c r="CK374" s="11">
        <v>3399.5</v>
      </c>
      <c r="CL374" s="4">
        <v>0</v>
      </c>
      <c r="CM374" s="4" t="s">
        <v>155</v>
      </c>
      <c r="CN374" s="4" t="s">
        <v>155</v>
      </c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 t="s">
        <v>155</v>
      </c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>
        <v>0.58250000000000002</v>
      </c>
      <c r="DL374" s="4"/>
      <c r="DM374" s="4"/>
      <c r="DN374" s="4"/>
      <c r="DO374" s="4"/>
      <c r="DP374" s="4"/>
      <c r="DQ374" s="4"/>
      <c r="DR374" s="4"/>
      <c r="DS374" s="4" t="s">
        <v>164</v>
      </c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 t="s">
        <v>155</v>
      </c>
      <c r="ES374" s="4" t="s">
        <v>155</v>
      </c>
      <c r="ET374" s="3">
        <f t="shared" si="121"/>
        <v>0</v>
      </c>
      <c r="EU374" s="4" t="s">
        <v>155</v>
      </c>
      <c r="EV374" s="4"/>
      <c r="EW374" s="4"/>
      <c r="EX374" s="4">
        <v>1.1599999999999999E-2</v>
      </c>
      <c r="EY374" s="4">
        <v>1.1599999999999999E-2</v>
      </c>
      <c r="EZ374" s="4"/>
      <c r="FA374" s="4"/>
      <c r="FB374" s="4"/>
      <c r="FC374" s="4"/>
      <c r="FD374" s="4"/>
      <c r="FE374" s="4"/>
      <c r="FF374" s="4"/>
      <c r="FG374" s="4"/>
      <c r="FH374" s="4"/>
      <c r="FI374" s="4">
        <v>1.0083329999999999</v>
      </c>
      <c r="FJ374" s="4">
        <v>7.9383330000000001</v>
      </c>
      <c r="FK374" s="4">
        <v>80.953333000000001</v>
      </c>
    </row>
    <row r="375" spans="1:167" x14ac:dyDescent="0.25">
      <c r="A375" s="13" t="s">
        <v>787</v>
      </c>
      <c r="B375" s="13" t="s">
        <v>786</v>
      </c>
      <c r="C375" s="4" t="s">
        <v>198</v>
      </c>
      <c r="D375" s="4"/>
      <c r="E375" s="1" t="s">
        <v>829</v>
      </c>
      <c r="F375" s="1"/>
      <c r="G375" s="1"/>
      <c r="H375" s="1" t="s">
        <v>863</v>
      </c>
      <c r="I375" s="1"/>
      <c r="J375" s="9" t="s">
        <v>887</v>
      </c>
      <c r="K375" s="9" t="s">
        <v>873</v>
      </c>
      <c r="L375" s="10">
        <v>440474</v>
      </c>
      <c r="M375" s="10">
        <v>4896450</v>
      </c>
      <c r="N375" s="15" t="s">
        <v>831</v>
      </c>
      <c r="O375" s="15" t="s">
        <v>831</v>
      </c>
      <c r="P375" s="4">
        <v>223.316667</v>
      </c>
      <c r="Q375" s="4">
        <v>9.5</v>
      </c>
      <c r="R375" s="3">
        <v>369.5</v>
      </c>
      <c r="S375" s="4">
        <v>0</v>
      </c>
      <c r="T375" s="4">
        <v>2.1316670000000002</v>
      </c>
      <c r="U375" s="4">
        <v>7.6666670000000003</v>
      </c>
      <c r="V375" s="4">
        <v>292.05</v>
      </c>
      <c r="W375" s="4"/>
      <c r="X375" s="4">
        <v>12.716666999999999</v>
      </c>
      <c r="Y375" s="4">
        <v>226.83333300000001</v>
      </c>
      <c r="Z375" s="4">
        <v>2.0250000000000001E-2</v>
      </c>
      <c r="AA375" s="3">
        <f t="shared" si="106"/>
        <v>2.6035425000000001E-2</v>
      </c>
      <c r="AB375" s="4">
        <v>0.25524999999999998</v>
      </c>
      <c r="AC375" s="4">
        <v>0.23749999999999999</v>
      </c>
      <c r="AD375" s="3">
        <f t="shared" si="107"/>
        <v>1.0517925000000001</v>
      </c>
      <c r="AE375" s="4">
        <f>0.5*0.03</f>
        <v>1.4999999999999999E-2</v>
      </c>
      <c r="AF375" s="3">
        <f t="shared" si="103"/>
        <v>4.9285499999999996E-2</v>
      </c>
      <c r="AG375" s="4">
        <v>0.47725000000000001</v>
      </c>
      <c r="AH375" s="3">
        <v>2.6919999999999999E-3</v>
      </c>
      <c r="AI375" s="4"/>
      <c r="AJ375" s="4">
        <v>0.73250000000000004</v>
      </c>
      <c r="AK375" s="3">
        <v>7.4330000000000004E-3</v>
      </c>
      <c r="AL375" s="4">
        <v>2.2745000000000002</v>
      </c>
      <c r="AM375" s="4" t="s">
        <v>157</v>
      </c>
      <c r="AN375" s="4" t="s">
        <v>602</v>
      </c>
      <c r="AO375" s="4">
        <v>7.3749999999999996E-2</v>
      </c>
      <c r="AP375" s="4">
        <v>272.41666700000002</v>
      </c>
      <c r="AQ375" s="4">
        <v>74.5</v>
      </c>
      <c r="AR375" s="4">
        <v>0.71099999999999997</v>
      </c>
      <c r="AS375" s="3">
        <v>16.225000000000001</v>
      </c>
      <c r="AT375" s="4">
        <v>12.875</v>
      </c>
      <c r="AU375" s="4">
        <v>2.2000000000000002</v>
      </c>
      <c r="AV375" s="4"/>
      <c r="AW375" s="3">
        <v>10.625</v>
      </c>
      <c r="AX375" s="4">
        <v>28.75</v>
      </c>
      <c r="AY375" s="4">
        <v>43.5</v>
      </c>
      <c r="AZ375" s="4" t="s">
        <v>159</v>
      </c>
      <c r="BA375" s="3">
        <v>0.14749999999999999</v>
      </c>
      <c r="BB375" s="4">
        <v>0.16</v>
      </c>
      <c r="BC375" s="4">
        <v>0.88500000000000001</v>
      </c>
      <c r="BD375" s="4">
        <v>0.97</v>
      </c>
      <c r="BE375" s="4"/>
      <c r="BF375" s="4"/>
      <c r="BG375" s="4"/>
      <c r="BH375" s="4"/>
      <c r="BI375" s="4">
        <v>7.375</v>
      </c>
      <c r="BJ375" s="4">
        <v>8.35</v>
      </c>
      <c r="BK375" s="4" t="s">
        <v>342</v>
      </c>
      <c r="BL375" s="3">
        <f t="shared" ref="BL375:BL382" si="127">0.5*0.01</f>
        <v>5.0000000000000001E-3</v>
      </c>
      <c r="BM375" s="4" t="s">
        <v>155</v>
      </c>
      <c r="BN375" s="4">
        <v>0.23250000000000001</v>
      </c>
      <c r="BO375" s="4">
        <v>0.255</v>
      </c>
      <c r="BP375" s="4">
        <v>11.33</v>
      </c>
      <c r="BQ375" s="4">
        <v>12.25</v>
      </c>
      <c r="BR375" s="4">
        <v>0.16750000000000001</v>
      </c>
      <c r="BS375" s="4">
        <v>0.18</v>
      </c>
      <c r="BT375" s="3">
        <v>0.57499999999999996</v>
      </c>
      <c r="BU375" s="4">
        <v>0.80500000000000005</v>
      </c>
      <c r="BV375" s="4"/>
      <c r="BW375" s="4" t="s">
        <v>316</v>
      </c>
      <c r="BX375" s="4">
        <v>9.5000000000000001E-2</v>
      </c>
      <c r="BY375" s="4"/>
      <c r="BZ375" s="4">
        <v>22.875</v>
      </c>
      <c r="CA375" s="4">
        <v>31</v>
      </c>
      <c r="CB375" s="3">
        <f t="shared" si="123"/>
        <v>5.0000000000000001E-3</v>
      </c>
      <c r="CC375" s="4" t="s">
        <v>155</v>
      </c>
      <c r="CD375" s="4">
        <v>443.75</v>
      </c>
      <c r="CE375" s="4">
        <v>195.25</v>
      </c>
      <c r="CF375" s="4">
        <v>24</v>
      </c>
      <c r="CG375" s="4">
        <v>33.75</v>
      </c>
      <c r="CH375" s="4">
        <v>2.25</v>
      </c>
      <c r="CI375" s="4">
        <v>25.75</v>
      </c>
      <c r="CJ375" s="4"/>
      <c r="CK375" s="4">
        <v>139</v>
      </c>
      <c r="CL375" s="4">
        <v>0</v>
      </c>
      <c r="CM375" s="4" t="s">
        <v>155</v>
      </c>
      <c r="CN375" s="4" t="s">
        <v>155</v>
      </c>
      <c r="CO375" s="4"/>
      <c r="CP375" s="4"/>
      <c r="CQ375" s="4"/>
      <c r="CR375" s="4"/>
      <c r="CS375" s="4"/>
      <c r="CT375" s="4"/>
      <c r="CU375" s="4" t="s">
        <v>170</v>
      </c>
      <c r="CV375" s="4"/>
      <c r="CW375" s="3" t="s">
        <v>180</v>
      </c>
      <c r="CX375" s="4"/>
      <c r="CY375" s="4"/>
      <c r="CZ375" s="4" t="s">
        <v>155</v>
      </c>
      <c r="DA375" s="4" t="s">
        <v>171</v>
      </c>
      <c r="DB375" s="4" t="s">
        <v>172</v>
      </c>
      <c r="DC375" s="4" t="s">
        <v>173</v>
      </c>
      <c r="DD375" s="4" t="s">
        <v>174</v>
      </c>
      <c r="DE375" s="4" t="s">
        <v>170</v>
      </c>
      <c r="DF375" s="4"/>
      <c r="DG375" s="4"/>
      <c r="DH375" s="4"/>
      <c r="DI375" s="4"/>
      <c r="DJ375" s="4"/>
      <c r="DK375" s="4" t="s">
        <v>162</v>
      </c>
      <c r="DL375" s="4"/>
      <c r="DM375" s="4"/>
      <c r="DN375" s="4"/>
      <c r="DO375" s="4" t="s">
        <v>175</v>
      </c>
      <c r="DP375" s="4"/>
      <c r="DQ375" s="4"/>
      <c r="DR375" s="4"/>
      <c r="DS375" s="4" t="s">
        <v>164</v>
      </c>
      <c r="DT375" s="4"/>
      <c r="DU375" s="3" t="s">
        <v>156</v>
      </c>
      <c r="DV375" s="3" t="s">
        <v>155</v>
      </c>
      <c r="DW375" s="4" t="s">
        <v>176</v>
      </c>
      <c r="DX375" s="4"/>
      <c r="DY375" s="4"/>
      <c r="DZ375" s="4"/>
      <c r="EA375" s="4"/>
      <c r="EB375" s="4"/>
      <c r="EC375" s="4"/>
      <c r="ED375" s="4"/>
      <c r="EE375" s="3" t="s">
        <v>154</v>
      </c>
      <c r="EF375" s="4"/>
      <c r="EG375" s="4"/>
      <c r="EH375" s="4"/>
      <c r="EI375" s="4"/>
      <c r="EJ375" s="4"/>
      <c r="EK375" s="4"/>
      <c r="EL375" s="4"/>
      <c r="EM375" s="4"/>
      <c r="EN375" s="3" t="s">
        <v>180</v>
      </c>
      <c r="EO375" s="4"/>
      <c r="EP375" s="4"/>
      <c r="EQ375" s="3" t="s">
        <v>180</v>
      </c>
      <c r="ER375" s="4" t="s">
        <v>155</v>
      </c>
      <c r="ES375" s="4" t="s">
        <v>155</v>
      </c>
      <c r="ET375" s="3">
        <f t="shared" si="121"/>
        <v>0</v>
      </c>
      <c r="EU375" s="4" t="s">
        <v>155</v>
      </c>
      <c r="EV375" s="4"/>
      <c r="EW375" s="4"/>
      <c r="EX375" s="4" t="s">
        <v>155</v>
      </c>
      <c r="EY375" s="4" t="s">
        <v>155</v>
      </c>
      <c r="EZ375" s="4"/>
      <c r="FA375" s="4" t="s">
        <v>157</v>
      </c>
      <c r="FB375" s="4"/>
      <c r="FC375" s="4"/>
      <c r="FD375" s="4"/>
      <c r="FE375" s="4"/>
      <c r="FF375" s="4"/>
      <c r="FG375" s="4"/>
      <c r="FH375" s="4"/>
      <c r="FI375" s="4">
        <v>1.1299999999999999</v>
      </c>
      <c r="FJ375" s="4">
        <v>11.77</v>
      </c>
      <c r="FK375" s="4">
        <v>111.333333</v>
      </c>
    </row>
    <row r="376" spans="1:167" x14ac:dyDescent="0.25">
      <c r="A376" s="13" t="s">
        <v>789</v>
      </c>
      <c r="B376" s="13" t="s">
        <v>788</v>
      </c>
      <c r="C376" s="4" t="s">
        <v>198</v>
      </c>
      <c r="D376" s="4"/>
      <c r="E376" s="1" t="s">
        <v>836</v>
      </c>
      <c r="F376" s="1"/>
      <c r="G376" s="1"/>
      <c r="H376" s="1" t="s">
        <v>863</v>
      </c>
      <c r="I376" s="1"/>
      <c r="J376" s="9" t="s">
        <v>888</v>
      </c>
      <c r="K376" s="9" t="s">
        <v>886</v>
      </c>
      <c r="L376" s="10">
        <v>478760</v>
      </c>
      <c r="M376" s="10">
        <v>4878051</v>
      </c>
      <c r="N376" s="15" t="s">
        <v>831</v>
      </c>
      <c r="O376" s="15" t="s">
        <v>831</v>
      </c>
      <c r="P376" s="4">
        <v>213.66666699999999</v>
      </c>
      <c r="Q376" s="4"/>
      <c r="R376" s="3">
        <v>423.5</v>
      </c>
      <c r="S376" s="4"/>
      <c r="T376" s="4">
        <v>0.61666699999999997</v>
      </c>
      <c r="U376" s="4">
        <v>7.483333</v>
      </c>
      <c r="V376" s="4">
        <v>311.66666700000002</v>
      </c>
      <c r="W376" s="4">
        <v>2</v>
      </c>
      <c r="X376" s="4">
        <v>12.316667000000001</v>
      </c>
      <c r="Y376" s="4">
        <v>230</v>
      </c>
      <c r="Z376" s="4">
        <v>2.1749999999999999E-2</v>
      </c>
      <c r="AA376" s="3">
        <f t="shared" si="106"/>
        <v>2.7963974999999999E-2</v>
      </c>
      <c r="AB376" s="4">
        <v>0.38</v>
      </c>
      <c r="AC376" s="4">
        <v>0.35749999999999998</v>
      </c>
      <c r="AD376" s="3">
        <f t="shared" si="107"/>
        <v>1.5832245</v>
      </c>
      <c r="AE376" s="4">
        <v>2.5000000000000001E-3</v>
      </c>
      <c r="AF376" s="3">
        <f t="shared" si="103"/>
        <v>8.2142499999999993E-3</v>
      </c>
      <c r="AG376" s="4">
        <v>3.5749999999999997E-2</v>
      </c>
      <c r="AH376" s="3">
        <v>3.875E-3</v>
      </c>
      <c r="AI376" s="4"/>
      <c r="AJ376" s="4">
        <v>0.41499999999999998</v>
      </c>
      <c r="AK376" s="3" t="s">
        <v>658</v>
      </c>
      <c r="AL376" s="4">
        <v>0.52249999999999996</v>
      </c>
      <c r="AM376" s="4" t="s">
        <v>215</v>
      </c>
      <c r="AN376" s="4" t="s">
        <v>155</v>
      </c>
      <c r="AO376" s="4">
        <v>3.3500000000000002E-2</v>
      </c>
      <c r="AP376" s="4">
        <v>260.16666700000002</v>
      </c>
      <c r="AQ376" s="4">
        <v>70.825000000000003</v>
      </c>
      <c r="AR376" s="4">
        <v>1.2725</v>
      </c>
      <c r="AS376" s="3">
        <v>9.6750000000000007</v>
      </c>
      <c r="AT376" s="4">
        <v>15</v>
      </c>
      <c r="AU376" s="4">
        <v>5.4</v>
      </c>
      <c r="AV376" s="4"/>
      <c r="AW376" s="3">
        <v>7.625</v>
      </c>
      <c r="AX376" s="4">
        <v>3.5049999999999999</v>
      </c>
      <c r="AY376" s="4">
        <v>27.89</v>
      </c>
      <c r="AZ376" s="4">
        <v>4.3450000000000003E-2</v>
      </c>
      <c r="BA376" s="3">
        <v>0.1285</v>
      </c>
      <c r="BB376" s="4">
        <v>0.13700000000000001</v>
      </c>
      <c r="BC376" s="4">
        <v>0.34499999999999997</v>
      </c>
      <c r="BD376" s="4">
        <v>0.43175000000000002</v>
      </c>
      <c r="BE376" s="4"/>
      <c r="BF376" s="4"/>
      <c r="BG376" s="4"/>
      <c r="BH376" s="4"/>
      <c r="BI376" s="4" t="s">
        <v>693</v>
      </c>
      <c r="BJ376" s="4">
        <v>1.8262499999999999</v>
      </c>
      <c r="BK376" s="4"/>
      <c r="BL376" s="3">
        <f t="shared" si="127"/>
        <v>5.0000000000000001E-3</v>
      </c>
      <c r="BM376" s="4">
        <v>1.1225000000000001E-2</v>
      </c>
      <c r="BN376" s="4">
        <v>0.21715000000000001</v>
      </c>
      <c r="BO376" s="4">
        <v>0.24575</v>
      </c>
      <c r="BP376" s="4">
        <v>0.28792499999999999</v>
      </c>
      <c r="BQ376" s="4">
        <v>1.7024999999999999</v>
      </c>
      <c r="BR376" s="4">
        <v>0.11070000000000001</v>
      </c>
      <c r="BS376" s="4">
        <v>0.20555000000000001</v>
      </c>
      <c r="BT376" s="3">
        <v>6.0900000000000003E-2</v>
      </c>
      <c r="BU376" s="4">
        <v>0.1181</v>
      </c>
      <c r="BV376" s="4"/>
      <c r="BW376" s="4"/>
      <c r="BX376" s="4">
        <v>0.70499999999999996</v>
      </c>
      <c r="BY376" s="4"/>
      <c r="BZ376" s="4">
        <v>5.1050000000000004</v>
      </c>
      <c r="CA376" s="4">
        <v>23.76</v>
      </c>
      <c r="CB376" s="3">
        <f t="shared" si="123"/>
        <v>5.0000000000000001E-3</v>
      </c>
      <c r="CC376" s="4" t="s">
        <v>155</v>
      </c>
      <c r="CD376" s="4">
        <v>115</v>
      </c>
      <c r="CE376" s="4">
        <v>75</v>
      </c>
      <c r="CF376" s="4">
        <v>20.25</v>
      </c>
      <c r="CG376" s="4">
        <v>3</v>
      </c>
      <c r="CH376" s="4"/>
      <c r="CI376" s="4">
        <v>5.5</v>
      </c>
      <c r="CJ376" s="4"/>
      <c r="CK376" s="4">
        <v>49.5</v>
      </c>
      <c r="CL376" s="4">
        <v>0</v>
      </c>
      <c r="CM376" s="4" t="s">
        <v>659</v>
      </c>
      <c r="CN376" s="4" t="s">
        <v>660</v>
      </c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 t="s">
        <v>661</v>
      </c>
      <c r="DA376" s="4" t="s">
        <v>662</v>
      </c>
      <c r="DB376" s="4">
        <v>1.95E-4</v>
      </c>
      <c r="DC376" s="4">
        <v>6.0000000000000002E-5</v>
      </c>
      <c r="DD376" s="4">
        <v>6.0999999999999999E-5</v>
      </c>
      <c r="DE376" s="4">
        <v>2.0630000000000002E-3</v>
      </c>
      <c r="DF376" s="4" t="s">
        <v>664</v>
      </c>
      <c r="DG376" s="4" t="s">
        <v>665</v>
      </c>
      <c r="DH376" s="4"/>
      <c r="DI376" s="4" t="s">
        <v>666</v>
      </c>
      <c r="DJ376" s="4"/>
      <c r="DK376" s="4" t="s">
        <v>667</v>
      </c>
      <c r="DL376" s="4"/>
      <c r="DM376" s="4"/>
      <c r="DN376" s="4"/>
      <c r="DO376" s="4"/>
      <c r="DP376" s="4"/>
      <c r="DQ376" s="4"/>
      <c r="DR376" s="4"/>
      <c r="DS376" s="4" t="s">
        <v>669</v>
      </c>
      <c r="DT376" s="4"/>
      <c r="DU376" s="3" t="s">
        <v>670</v>
      </c>
      <c r="DV376" s="3" t="s">
        <v>173</v>
      </c>
      <c r="DW376" s="4" t="s">
        <v>350</v>
      </c>
      <c r="DX376" s="4"/>
      <c r="DY376" s="4"/>
      <c r="DZ376" s="4"/>
      <c r="EA376" s="4"/>
      <c r="EB376" s="4"/>
      <c r="EC376" s="4"/>
      <c r="ED376" s="4"/>
      <c r="EE376" s="3" t="s">
        <v>350</v>
      </c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 t="s">
        <v>675</v>
      </c>
      <c r="ES376" s="4" t="s">
        <v>677</v>
      </c>
      <c r="ET376" s="3">
        <f t="shared" si="121"/>
        <v>0</v>
      </c>
      <c r="EU376" s="4" t="s">
        <v>676</v>
      </c>
      <c r="EV376" s="4"/>
      <c r="EW376" s="4"/>
      <c r="EX376" s="4">
        <v>0</v>
      </c>
      <c r="EY376" s="4" t="s">
        <v>678</v>
      </c>
      <c r="EZ376" s="4"/>
      <c r="FA376" s="4"/>
      <c r="FB376" s="4"/>
      <c r="FC376" s="4"/>
      <c r="FD376" s="4"/>
      <c r="FE376" s="4"/>
      <c r="FF376" s="4"/>
      <c r="FG376" s="4"/>
      <c r="FH376" s="4"/>
      <c r="FI376" s="4" t="s">
        <v>181</v>
      </c>
      <c r="FJ376" s="4">
        <v>10.5</v>
      </c>
      <c r="FK376" s="4">
        <v>97.948333000000005</v>
      </c>
    </row>
    <row r="377" spans="1:167" x14ac:dyDescent="0.25">
      <c r="A377" s="13" t="s">
        <v>814</v>
      </c>
      <c r="B377" s="13" t="s">
        <v>813</v>
      </c>
      <c r="C377" s="4" t="s">
        <v>198</v>
      </c>
      <c r="D377" s="4"/>
      <c r="E377" s="1"/>
      <c r="F377" s="1"/>
      <c r="G377" s="1"/>
      <c r="H377" s="1" t="s">
        <v>863</v>
      </c>
      <c r="I377" s="1"/>
      <c r="J377" s="9" t="s">
        <v>888</v>
      </c>
      <c r="K377" s="9" t="s">
        <v>886</v>
      </c>
      <c r="L377" s="9">
        <v>485491</v>
      </c>
      <c r="M377" s="9">
        <v>4876392</v>
      </c>
      <c r="N377" s="1" t="s">
        <v>831</v>
      </c>
      <c r="O377" s="1"/>
      <c r="P377" s="4">
        <v>197</v>
      </c>
      <c r="Q377" s="4"/>
      <c r="R377" s="3">
        <v>393.5</v>
      </c>
      <c r="S377" s="4"/>
      <c r="T377" s="4" t="s">
        <v>657</v>
      </c>
      <c r="U377" s="4">
        <v>7.95</v>
      </c>
      <c r="V377" s="4">
        <v>289.5</v>
      </c>
      <c r="W377" s="4"/>
      <c r="X377" s="4">
        <v>10.375</v>
      </c>
      <c r="Y377" s="4">
        <v>211.5</v>
      </c>
      <c r="Z377" s="4">
        <v>1.2500000000000001E-2</v>
      </c>
      <c r="AA377" s="3">
        <f t="shared" si="106"/>
        <v>1.6071250000000002E-2</v>
      </c>
      <c r="AB377" s="4">
        <v>0.34025</v>
      </c>
      <c r="AC377" s="4">
        <v>0.33</v>
      </c>
      <c r="AD377" s="3">
        <f t="shared" si="107"/>
        <v>1.4614380000000002</v>
      </c>
      <c r="AE377" s="4">
        <v>1E-3</v>
      </c>
      <c r="AF377" s="3">
        <f t="shared" si="103"/>
        <v>3.2856999999999999E-3</v>
      </c>
      <c r="AG377" s="4">
        <v>2.725E-2</v>
      </c>
      <c r="AH377" s="3">
        <f>0.5*0.003</f>
        <v>1.5E-3</v>
      </c>
      <c r="AI377" s="4"/>
      <c r="AJ377" s="4">
        <v>0.36749999999999999</v>
      </c>
      <c r="AK377" s="3" t="s">
        <v>658</v>
      </c>
      <c r="AL377" s="4">
        <v>0.64</v>
      </c>
      <c r="AM377" s="4"/>
      <c r="AN377" s="4"/>
      <c r="AO377" s="4"/>
      <c r="AP377" s="4">
        <v>240.5</v>
      </c>
      <c r="AQ377" s="4">
        <v>69.55</v>
      </c>
      <c r="AR377" s="4">
        <v>0.65749999999999997</v>
      </c>
      <c r="AS377" s="3">
        <v>5.5250000000000004</v>
      </c>
      <c r="AT377" s="4">
        <v>9.2249999999999996</v>
      </c>
      <c r="AU377" s="4">
        <v>2.1749999999999998</v>
      </c>
      <c r="AV377" s="4"/>
      <c r="AW377" s="3">
        <v>6.35</v>
      </c>
      <c r="AX377" s="4"/>
      <c r="AY377" s="4"/>
      <c r="AZ377" s="4"/>
      <c r="BA377" s="3">
        <v>0.155</v>
      </c>
      <c r="BB377" s="4"/>
      <c r="BC377" s="4">
        <v>0.24374999999999999</v>
      </c>
      <c r="BD377" s="4"/>
      <c r="BE377" s="4"/>
      <c r="BF377" s="4"/>
      <c r="BG377" s="4"/>
      <c r="BH377" s="4"/>
      <c r="BI377" s="4"/>
      <c r="BJ377" s="4">
        <v>1.361</v>
      </c>
      <c r="BK377" s="4"/>
      <c r="BL377" s="3">
        <f t="shared" si="127"/>
        <v>5.0000000000000001E-3</v>
      </c>
      <c r="BM377" s="4"/>
      <c r="BN377" s="4">
        <v>0.16420000000000001</v>
      </c>
      <c r="BO377" s="4"/>
      <c r="BP377" s="4">
        <v>1.2507250000000001</v>
      </c>
      <c r="BQ377" s="4"/>
      <c r="BR377" s="4">
        <v>0.141375</v>
      </c>
      <c r="BS377" s="4"/>
      <c r="BT377" s="3">
        <v>5.5175000000000002E-2</v>
      </c>
      <c r="BU377" s="4"/>
      <c r="BV377" s="4"/>
      <c r="BW377" s="4"/>
      <c r="BX377" s="4"/>
      <c r="BY377" s="4"/>
      <c r="BZ377" s="4">
        <v>6.0625</v>
      </c>
      <c r="CA377" s="4"/>
      <c r="CB377" s="3">
        <f t="shared" si="123"/>
        <v>5.0000000000000001E-3</v>
      </c>
      <c r="CC377" s="4"/>
      <c r="CD377" s="4">
        <v>633</v>
      </c>
      <c r="CE377" s="4">
        <v>215.25</v>
      </c>
      <c r="CF377" s="4">
        <v>4.5</v>
      </c>
      <c r="CG377" s="4">
        <v>2.5</v>
      </c>
      <c r="CH377" s="4"/>
      <c r="CI377" s="4">
        <v>1.5</v>
      </c>
      <c r="CJ377" s="4"/>
      <c r="CK377" s="4">
        <v>44.75</v>
      </c>
      <c r="CL377" s="4">
        <v>0</v>
      </c>
      <c r="CM377" s="4" t="s">
        <v>659</v>
      </c>
      <c r="CN377" s="4" t="s">
        <v>660</v>
      </c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 t="s">
        <v>667</v>
      </c>
      <c r="DL377" s="4"/>
      <c r="DM377" s="4"/>
      <c r="DN377" s="4"/>
      <c r="DO377" s="4"/>
      <c r="DP377" s="4"/>
      <c r="DQ377" s="4"/>
      <c r="DR377" s="4"/>
      <c r="DS377" s="4" t="s">
        <v>669</v>
      </c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 t="s">
        <v>675</v>
      </c>
      <c r="ES377" s="4" t="s">
        <v>677</v>
      </c>
      <c r="ET377" s="3">
        <f t="shared" si="121"/>
        <v>0</v>
      </c>
      <c r="EU377" s="4" t="s">
        <v>676</v>
      </c>
      <c r="EV377" s="4"/>
      <c r="EW377" s="4"/>
      <c r="EX377" s="4"/>
      <c r="EY377" s="4" t="s">
        <v>678</v>
      </c>
      <c r="EZ377" s="4"/>
      <c r="FA377" s="4"/>
      <c r="FB377" s="4"/>
      <c r="FC377" s="4"/>
      <c r="FD377" s="4"/>
      <c r="FE377" s="4"/>
      <c r="FF377" s="4"/>
      <c r="FG377" s="4"/>
      <c r="FH377" s="4"/>
      <c r="FI377" s="4" t="s">
        <v>181</v>
      </c>
      <c r="FJ377" s="4">
        <v>11.475</v>
      </c>
      <c r="FK377" s="4">
        <v>102.6725</v>
      </c>
    </row>
    <row r="378" spans="1:167" x14ac:dyDescent="0.25">
      <c r="A378" s="13" t="s">
        <v>791</v>
      </c>
      <c r="B378" s="13" t="s">
        <v>790</v>
      </c>
      <c r="C378" s="4" t="s">
        <v>198</v>
      </c>
      <c r="D378" s="4"/>
      <c r="E378" s="1" t="s">
        <v>836</v>
      </c>
      <c r="F378" s="1"/>
      <c r="G378" s="1"/>
      <c r="H378" s="1" t="s">
        <v>863</v>
      </c>
      <c r="I378" s="1"/>
      <c r="J378" s="9" t="s">
        <v>888</v>
      </c>
      <c r="K378" s="9" t="s">
        <v>886</v>
      </c>
      <c r="L378" s="10">
        <v>485880</v>
      </c>
      <c r="M378" s="10">
        <v>4850932</v>
      </c>
      <c r="N378" s="15" t="s">
        <v>831</v>
      </c>
      <c r="O378" s="15"/>
      <c r="P378" s="4">
        <v>197.66666699999999</v>
      </c>
      <c r="Q378" s="4"/>
      <c r="R378" s="3">
        <v>385.33333299999998</v>
      </c>
      <c r="S378" s="4"/>
      <c r="T378" s="4">
        <v>1.3333330000000001</v>
      </c>
      <c r="U378" s="4">
        <v>7.4666670000000002</v>
      </c>
      <c r="V378" s="4">
        <v>270</v>
      </c>
      <c r="W378" s="4">
        <v>4</v>
      </c>
      <c r="X378" s="4">
        <v>12.066667000000001</v>
      </c>
      <c r="Y378" s="4">
        <v>204.33333300000001</v>
      </c>
      <c r="Z378" s="4">
        <v>1.6667000000000001E-2</v>
      </c>
      <c r="AA378" s="3">
        <f t="shared" si="106"/>
        <v>2.1428761900000003E-2</v>
      </c>
      <c r="AB378" s="4">
        <v>0.29333300000000001</v>
      </c>
      <c r="AC378" s="4">
        <v>0.28000000000000003</v>
      </c>
      <c r="AD378" s="3">
        <f t="shared" si="107"/>
        <v>1.2400080000000002</v>
      </c>
      <c r="AE378" s="4">
        <v>1E-3</v>
      </c>
      <c r="AF378" s="3">
        <f t="shared" ref="AF378:AF441" si="128">AE378*3.2857</f>
        <v>3.2856999999999999E-3</v>
      </c>
      <c r="AG378" s="4">
        <v>2.7333E-2</v>
      </c>
      <c r="AH378" s="3">
        <v>5.3330000000000001E-3</v>
      </c>
      <c r="AI378" s="4"/>
      <c r="AJ378" s="4">
        <v>0.32</v>
      </c>
      <c r="AK378" s="3">
        <v>8.6669999999999994E-3</v>
      </c>
      <c r="AL378" s="4">
        <v>0.53</v>
      </c>
      <c r="AM378" s="4"/>
      <c r="AN378" s="4"/>
      <c r="AO378" s="4"/>
      <c r="AP378" s="4">
        <v>241.33333300000001</v>
      </c>
      <c r="AQ378" s="4">
        <v>68.400000000000006</v>
      </c>
      <c r="AR378" s="4">
        <v>0.43</v>
      </c>
      <c r="AS378" s="3">
        <v>7.3666669999999996</v>
      </c>
      <c r="AT378" s="4">
        <v>8.0333330000000007</v>
      </c>
      <c r="AU378" s="4">
        <v>2.4333330000000002</v>
      </c>
      <c r="AV378" s="4"/>
      <c r="AW378" s="3">
        <v>3</v>
      </c>
      <c r="AX378" s="4"/>
      <c r="AY378" s="4"/>
      <c r="AZ378" s="4"/>
      <c r="BA378" s="3">
        <v>7.3099999999999998E-2</v>
      </c>
      <c r="BB378" s="4"/>
      <c r="BC378" s="4">
        <v>0.283667</v>
      </c>
      <c r="BD378" s="4"/>
      <c r="BE378" s="4"/>
      <c r="BF378" s="4"/>
      <c r="BG378" s="4"/>
      <c r="BH378" s="4"/>
      <c r="BI378" s="4"/>
      <c r="BJ378" s="4">
        <v>2.2223329999999999</v>
      </c>
      <c r="BK378" s="4"/>
      <c r="BL378" s="3">
        <f t="shared" si="127"/>
        <v>5.0000000000000001E-3</v>
      </c>
      <c r="BM378" s="4"/>
      <c r="BN378" s="4">
        <v>0.26500000000000001</v>
      </c>
      <c r="BO378" s="4"/>
      <c r="BP378" s="4">
        <v>0.70866700000000005</v>
      </c>
      <c r="BQ378" s="4"/>
      <c r="BR378" s="4">
        <v>0.12759999999999999</v>
      </c>
      <c r="BS378" s="4"/>
      <c r="BT378" s="3">
        <v>5.3532999999999997E-2</v>
      </c>
      <c r="BU378" s="4"/>
      <c r="BV378" s="4"/>
      <c r="BW378" s="4"/>
      <c r="BX378" s="4"/>
      <c r="BY378" s="4"/>
      <c r="BZ378" s="4">
        <v>3.1956669999999998</v>
      </c>
      <c r="CA378" s="4"/>
      <c r="CB378" s="3">
        <f t="shared" si="123"/>
        <v>5.0000000000000001E-3</v>
      </c>
      <c r="CC378" s="4"/>
      <c r="CD378" s="4">
        <v>183.66666699999999</v>
      </c>
      <c r="CE378" s="4">
        <v>133</v>
      </c>
      <c r="CF378" s="4">
        <v>10.666667</v>
      </c>
      <c r="CG378" s="4">
        <v>4</v>
      </c>
      <c r="CH378" s="4"/>
      <c r="CI378" s="4">
        <v>4.6666670000000003</v>
      </c>
      <c r="CJ378" s="4"/>
      <c r="CK378" s="4">
        <v>40.666666999999997</v>
      </c>
      <c r="CL378" s="4">
        <v>0</v>
      </c>
      <c r="CM378" s="4" t="s">
        <v>659</v>
      </c>
      <c r="CN378" s="4" t="s">
        <v>660</v>
      </c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 t="s">
        <v>667</v>
      </c>
      <c r="DL378" s="4"/>
      <c r="DM378" s="4"/>
      <c r="DN378" s="4"/>
      <c r="DO378" s="4"/>
      <c r="DP378" s="4"/>
      <c r="DQ378" s="4"/>
      <c r="DR378" s="4"/>
      <c r="DS378" s="4" t="s">
        <v>669</v>
      </c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 t="s">
        <v>675</v>
      </c>
      <c r="ES378" s="4" t="s">
        <v>677</v>
      </c>
      <c r="ET378" s="3">
        <f t="shared" si="121"/>
        <v>0</v>
      </c>
      <c r="EU378" s="4" t="s">
        <v>676</v>
      </c>
      <c r="EV378" s="4"/>
      <c r="EW378" s="4"/>
      <c r="EX378" s="4"/>
      <c r="EY378" s="4" t="s">
        <v>678</v>
      </c>
      <c r="EZ378" s="4"/>
      <c r="FA378" s="4"/>
      <c r="FB378" s="4"/>
      <c r="FC378" s="4"/>
      <c r="FD378" s="4"/>
      <c r="FE378" s="4"/>
      <c r="FF378" s="4"/>
      <c r="FG378" s="4"/>
      <c r="FH378" s="4"/>
      <c r="FI378" s="4" t="s">
        <v>181</v>
      </c>
      <c r="FJ378" s="4">
        <v>11.033333000000001</v>
      </c>
      <c r="FK378" s="4">
        <v>102.686667</v>
      </c>
    </row>
    <row r="379" spans="1:167" x14ac:dyDescent="0.25">
      <c r="A379" s="13" t="s">
        <v>793</v>
      </c>
      <c r="B379" s="13" t="s">
        <v>792</v>
      </c>
      <c r="C379" s="4" t="s">
        <v>198</v>
      </c>
      <c r="D379" s="4"/>
      <c r="E379" s="1" t="s">
        <v>829</v>
      </c>
      <c r="F379" s="1"/>
      <c r="G379" s="1"/>
      <c r="H379" s="1" t="s">
        <v>863</v>
      </c>
      <c r="I379" s="1"/>
      <c r="J379" s="9" t="s">
        <v>888</v>
      </c>
      <c r="K379" s="9" t="s">
        <v>886</v>
      </c>
      <c r="L379" s="10">
        <v>477478</v>
      </c>
      <c r="M379" s="10">
        <v>4882235</v>
      </c>
      <c r="N379" s="15" t="s">
        <v>831</v>
      </c>
      <c r="O379" s="15" t="s">
        <v>831</v>
      </c>
      <c r="P379" s="4">
        <v>228.83333300000001</v>
      </c>
      <c r="Q379" s="4" t="s">
        <v>322</v>
      </c>
      <c r="R379" s="3">
        <v>396.66666700000002</v>
      </c>
      <c r="S379" s="4">
        <v>0</v>
      </c>
      <c r="T379" s="4">
        <v>0.20833299999999999</v>
      </c>
      <c r="U379" s="4">
        <v>7.6</v>
      </c>
      <c r="V379" s="4">
        <v>347</v>
      </c>
      <c r="W379" s="4"/>
      <c r="X379" s="4">
        <v>11.45</v>
      </c>
      <c r="Y379" s="4">
        <v>259.5</v>
      </c>
      <c r="Z379" s="4">
        <f>0.5*0.003</f>
        <v>1.5E-3</v>
      </c>
      <c r="AA379" s="3">
        <f t="shared" si="106"/>
        <v>1.9285500000000002E-3</v>
      </c>
      <c r="AB379" s="4">
        <v>0.29175000000000001</v>
      </c>
      <c r="AC379" s="4">
        <v>0.29175000000000001</v>
      </c>
      <c r="AD379" s="3">
        <f t="shared" si="107"/>
        <v>1.2920440500000001</v>
      </c>
      <c r="AE379" s="4">
        <f>0.5*0.03</f>
        <v>1.4999999999999999E-2</v>
      </c>
      <c r="AF379" s="3">
        <f t="shared" si="128"/>
        <v>4.9285499999999996E-2</v>
      </c>
      <c r="AG379" s="4">
        <v>0.58174999999999999</v>
      </c>
      <c r="AH379" s="3">
        <v>9.3800000000000003E-4</v>
      </c>
      <c r="AI379" s="4"/>
      <c r="AJ379" s="4">
        <v>0.87350000000000005</v>
      </c>
      <c r="AK379" s="3">
        <v>3.0630000000000002E-3</v>
      </c>
      <c r="AL379" s="4">
        <v>0.35649999999999998</v>
      </c>
      <c r="AM379" s="4"/>
      <c r="AN379" s="4" t="s">
        <v>602</v>
      </c>
      <c r="AO379" s="4" t="s">
        <v>344</v>
      </c>
      <c r="AP379" s="4">
        <v>268.5</v>
      </c>
      <c r="AQ379" s="4">
        <v>73.174999999999997</v>
      </c>
      <c r="AR379" s="4">
        <v>0.5</v>
      </c>
      <c r="AS379" s="3">
        <v>2.3125</v>
      </c>
      <c r="AT379" s="4">
        <v>15.875</v>
      </c>
      <c r="AU379" s="4" t="s">
        <v>219</v>
      </c>
      <c r="AV379" s="4"/>
      <c r="AW379" s="3">
        <v>45.5</v>
      </c>
      <c r="AX379" s="4"/>
      <c r="AY379" s="4"/>
      <c r="AZ379" s="4"/>
      <c r="BA379" s="3">
        <v>0.105</v>
      </c>
      <c r="BB379" s="4"/>
      <c r="BC379" s="4" t="s">
        <v>216</v>
      </c>
      <c r="BD379" s="4"/>
      <c r="BE379" s="4"/>
      <c r="BF379" s="4"/>
      <c r="BG379" s="4"/>
      <c r="BH379" s="4"/>
      <c r="BI379" s="4"/>
      <c r="BJ379" s="4">
        <v>4.6749999999999998</v>
      </c>
      <c r="BK379" s="4"/>
      <c r="BL379" s="3">
        <f t="shared" si="127"/>
        <v>5.0000000000000001E-3</v>
      </c>
      <c r="BM379" s="4"/>
      <c r="BN379" s="4" t="s">
        <v>159</v>
      </c>
      <c r="BO379" s="4"/>
      <c r="BP379" s="4">
        <v>0.94374999999999998</v>
      </c>
      <c r="BQ379" s="4"/>
      <c r="BR379" s="4" t="s">
        <v>159</v>
      </c>
      <c r="BS379" s="4"/>
      <c r="BT379" s="3">
        <f>0.5*0.2</f>
        <v>0.1</v>
      </c>
      <c r="BU379" s="4"/>
      <c r="BV379" s="4"/>
      <c r="BW379" s="4"/>
      <c r="BX379" s="4"/>
      <c r="BY379" s="4"/>
      <c r="BZ379" s="4" t="s">
        <v>215</v>
      </c>
      <c r="CA379" s="4"/>
      <c r="CB379" s="3">
        <f t="shared" si="123"/>
        <v>5.0000000000000001E-3</v>
      </c>
      <c r="CC379" s="4"/>
      <c r="CD379" s="4">
        <v>65.75</v>
      </c>
      <c r="CE379" s="4">
        <v>61.5</v>
      </c>
      <c r="CF379" s="4">
        <v>0</v>
      </c>
      <c r="CG379" s="4">
        <v>0</v>
      </c>
      <c r="CH379" s="4">
        <v>0</v>
      </c>
      <c r="CI379" s="4">
        <v>0</v>
      </c>
      <c r="CJ379" s="4"/>
      <c r="CK379" s="4">
        <v>1.5</v>
      </c>
      <c r="CL379" s="4">
        <v>241.66666699999999</v>
      </c>
      <c r="CM379" s="4" t="s">
        <v>155</v>
      </c>
      <c r="CN379" s="4" t="s">
        <v>155</v>
      </c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 t="s">
        <v>162</v>
      </c>
      <c r="DL379" s="4"/>
      <c r="DM379" s="4"/>
      <c r="DN379" s="4"/>
      <c r="DO379" s="4"/>
      <c r="DP379" s="4"/>
      <c r="DQ379" s="4"/>
      <c r="DR379" s="4"/>
      <c r="DS379" s="4" t="s">
        <v>164</v>
      </c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 t="s">
        <v>155</v>
      </c>
      <c r="ES379" s="4" t="s">
        <v>155</v>
      </c>
      <c r="ET379" s="3">
        <f t="shared" si="121"/>
        <v>0</v>
      </c>
      <c r="EU379" s="4" t="s">
        <v>155</v>
      </c>
      <c r="EV379" s="4"/>
      <c r="EW379" s="4"/>
      <c r="EX379" s="4"/>
      <c r="EY379" s="4">
        <v>1.375E-2</v>
      </c>
      <c r="EZ379" s="4"/>
      <c r="FA379" s="4"/>
      <c r="FB379" s="4"/>
      <c r="FC379" s="4"/>
      <c r="FD379" s="4"/>
      <c r="FE379" s="4"/>
      <c r="FF379" s="4"/>
      <c r="FG379" s="4"/>
      <c r="FH379" s="4"/>
      <c r="FI379" s="4">
        <v>0.52833300000000005</v>
      </c>
      <c r="FJ379" s="4">
        <v>10.695</v>
      </c>
      <c r="FK379" s="4">
        <v>98.041667000000004</v>
      </c>
    </row>
    <row r="380" spans="1:167" x14ac:dyDescent="0.25">
      <c r="A380" s="13" t="s">
        <v>795</v>
      </c>
      <c r="B380" s="13" t="s">
        <v>794</v>
      </c>
      <c r="C380" s="4" t="s">
        <v>198</v>
      </c>
      <c r="D380" s="4"/>
      <c r="E380" s="1" t="s">
        <v>829</v>
      </c>
      <c r="F380" s="1"/>
      <c r="G380" s="1"/>
      <c r="H380" s="1" t="s">
        <v>863</v>
      </c>
      <c r="I380" s="1"/>
      <c r="J380" s="9" t="s">
        <v>888</v>
      </c>
      <c r="K380" s="9" t="s">
        <v>886</v>
      </c>
      <c r="L380" s="10">
        <v>456772</v>
      </c>
      <c r="M380" s="10">
        <v>4851809</v>
      </c>
      <c r="N380" s="15" t="s">
        <v>831</v>
      </c>
      <c r="O380" s="15"/>
      <c r="P380" s="4">
        <v>254.25</v>
      </c>
      <c r="Q380" s="4" t="s">
        <v>322</v>
      </c>
      <c r="R380" s="3">
        <v>480.5</v>
      </c>
      <c r="S380" s="4">
        <v>0</v>
      </c>
      <c r="T380" s="4">
        <v>0.4975</v>
      </c>
      <c r="U380" s="4">
        <v>7.375</v>
      </c>
      <c r="V380" s="4">
        <v>327.25</v>
      </c>
      <c r="W380" s="4" t="s">
        <v>796</v>
      </c>
      <c r="X380" s="4">
        <v>15.35</v>
      </c>
      <c r="Y380" s="4">
        <v>301.5</v>
      </c>
      <c r="Z380" s="4">
        <f>0.5*0.003</f>
        <v>1.5E-3</v>
      </c>
      <c r="AA380" s="3">
        <f t="shared" si="106"/>
        <v>1.9285500000000002E-3</v>
      </c>
      <c r="AB380" s="4">
        <v>0.43025000000000002</v>
      </c>
      <c r="AC380" s="4">
        <v>0.43025000000000002</v>
      </c>
      <c r="AD380" s="3">
        <f t="shared" si="107"/>
        <v>1.9054051500000002</v>
      </c>
      <c r="AE380" s="4">
        <f>0.5*0.03</f>
        <v>1.4999999999999999E-2</v>
      </c>
      <c r="AF380" s="3">
        <f t="shared" si="128"/>
        <v>4.9285499999999996E-2</v>
      </c>
      <c r="AG380" s="4">
        <v>0.315</v>
      </c>
      <c r="AH380" s="3">
        <v>1.8749999999999999E-3</v>
      </c>
      <c r="AI380" s="4"/>
      <c r="AJ380" s="4">
        <v>0.74524999999999997</v>
      </c>
      <c r="AK380" s="3">
        <v>2.875E-3</v>
      </c>
      <c r="AL380" s="4">
        <v>0.47399999999999998</v>
      </c>
      <c r="AM380" s="4" t="s">
        <v>157</v>
      </c>
      <c r="AN380" s="4" t="s">
        <v>602</v>
      </c>
      <c r="AO380" s="4" t="s">
        <v>344</v>
      </c>
      <c r="AP380" s="4">
        <v>310</v>
      </c>
      <c r="AQ380" s="4">
        <v>82.625</v>
      </c>
      <c r="AR380" s="4">
        <v>0.45750000000000002</v>
      </c>
      <c r="AS380" s="3">
        <v>4.3125</v>
      </c>
      <c r="AT380" s="4">
        <v>6.5449999999999999</v>
      </c>
      <c r="AU380" s="4">
        <v>3.1124999999999998</v>
      </c>
      <c r="AV380" s="4"/>
      <c r="AW380" s="3">
        <v>45.9</v>
      </c>
      <c r="AX380" s="4" t="s">
        <v>342</v>
      </c>
      <c r="AY380" s="4" t="s">
        <v>342</v>
      </c>
      <c r="AZ380" s="4" t="s">
        <v>159</v>
      </c>
      <c r="BA380" s="3">
        <v>0.185</v>
      </c>
      <c r="BB380" s="4">
        <v>0.19</v>
      </c>
      <c r="BC380" s="4" t="s">
        <v>216</v>
      </c>
      <c r="BD380" s="4" t="s">
        <v>216</v>
      </c>
      <c r="BE380" s="4"/>
      <c r="BF380" s="4"/>
      <c r="BG380" s="4"/>
      <c r="BH380" s="4"/>
      <c r="BI380" s="4" t="s">
        <v>157</v>
      </c>
      <c r="BJ380" s="4">
        <v>28.387499999999999</v>
      </c>
      <c r="BK380" s="4"/>
      <c r="BL380" s="3">
        <f t="shared" si="127"/>
        <v>5.0000000000000001E-3</v>
      </c>
      <c r="BM380" s="4" t="s">
        <v>155</v>
      </c>
      <c r="BN380" s="4">
        <v>1.3425</v>
      </c>
      <c r="BO380" s="4">
        <v>1.46</v>
      </c>
      <c r="BP380" s="4">
        <v>0.64024999999999999</v>
      </c>
      <c r="BQ380" s="4">
        <v>1.0357499999999999</v>
      </c>
      <c r="BR380" s="4" t="s">
        <v>159</v>
      </c>
      <c r="BS380" s="4" t="s">
        <v>159</v>
      </c>
      <c r="BT380" s="3">
        <f>0.5*0.2</f>
        <v>0.1</v>
      </c>
      <c r="BU380" s="4" t="s">
        <v>316</v>
      </c>
      <c r="BV380" s="4"/>
      <c r="BW380" s="4" t="s">
        <v>316</v>
      </c>
      <c r="BX380" s="4">
        <v>0.11874999999999999</v>
      </c>
      <c r="BY380" s="4"/>
      <c r="BZ380" s="4">
        <v>6.875</v>
      </c>
      <c r="CA380" s="4">
        <v>9.2774999999999999</v>
      </c>
      <c r="CB380" s="3">
        <f t="shared" si="123"/>
        <v>5.0000000000000001E-3</v>
      </c>
      <c r="CC380" s="4" t="s">
        <v>155</v>
      </c>
      <c r="CD380" s="4">
        <v>250.5</v>
      </c>
      <c r="CE380" s="4">
        <v>236.5</v>
      </c>
      <c r="CF380" s="4">
        <v>2.5</v>
      </c>
      <c r="CG380" s="4">
        <v>0</v>
      </c>
      <c r="CH380" s="4">
        <v>0</v>
      </c>
      <c r="CI380" s="4">
        <v>8.5</v>
      </c>
      <c r="CJ380" s="4"/>
      <c r="CK380" s="4">
        <v>61.5</v>
      </c>
      <c r="CL380" s="4">
        <v>300</v>
      </c>
      <c r="CM380" s="4" t="s">
        <v>155</v>
      </c>
      <c r="CN380" s="4" t="s">
        <v>155</v>
      </c>
      <c r="CO380" s="4"/>
      <c r="CP380" s="4"/>
      <c r="CQ380" s="4"/>
      <c r="CR380" s="4"/>
      <c r="CS380" s="4"/>
      <c r="CT380" s="4"/>
      <c r="CU380" s="4" t="s">
        <v>170</v>
      </c>
      <c r="CV380" s="4"/>
      <c r="CW380" s="4"/>
      <c r="CX380" s="4"/>
      <c r="CY380" s="4"/>
      <c r="CZ380" s="4" t="s">
        <v>155</v>
      </c>
      <c r="DA380" s="4" t="s">
        <v>171</v>
      </c>
      <c r="DB380" s="4" t="s">
        <v>172</v>
      </c>
      <c r="DC380" s="4" t="s">
        <v>173</v>
      </c>
      <c r="DD380" s="4" t="s">
        <v>174</v>
      </c>
      <c r="DE380" s="4" t="s">
        <v>170</v>
      </c>
      <c r="DF380" s="4"/>
      <c r="DG380" s="4"/>
      <c r="DH380" s="4"/>
      <c r="DI380" s="4"/>
      <c r="DJ380" s="4"/>
      <c r="DK380" s="4" t="s">
        <v>162</v>
      </c>
      <c r="DL380" s="4"/>
      <c r="DM380" s="4"/>
      <c r="DN380" s="4"/>
      <c r="DO380" s="4" t="s">
        <v>175</v>
      </c>
      <c r="DP380" s="4"/>
      <c r="DQ380" s="4"/>
      <c r="DR380" s="4"/>
      <c r="DS380" s="4" t="s">
        <v>164</v>
      </c>
      <c r="DT380" s="4"/>
      <c r="DU380" s="3" t="s">
        <v>156</v>
      </c>
      <c r="DV380" s="3" t="s">
        <v>155</v>
      </c>
      <c r="DW380" s="4" t="s">
        <v>176</v>
      </c>
      <c r="DX380" s="4"/>
      <c r="DY380" s="4"/>
      <c r="DZ380" s="4"/>
      <c r="EA380" s="4"/>
      <c r="EB380" s="4"/>
      <c r="EC380" s="4"/>
      <c r="ED380" s="4"/>
      <c r="EE380" s="3" t="s">
        <v>154</v>
      </c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 t="s">
        <v>155</v>
      </c>
      <c r="ES380" s="4" t="s">
        <v>155</v>
      </c>
      <c r="ET380" s="3">
        <f t="shared" si="121"/>
        <v>0</v>
      </c>
      <c r="EU380" s="4" t="s">
        <v>155</v>
      </c>
      <c r="EV380" s="4"/>
      <c r="EW380" s="4"/>
      <c r="EX380" s="4">
        <v>0.12375</v>
      </c>
      <c r="EY380" s="4">
        <v>1.6500000000000001E-2</v>
      </c>
      <c r="EZ380" s="4"/>
      <c r="FA380" s="4" t="s">
        <v>157</v>
      </c>
      <c r="FB380" s="4"/>
      <c r="FC380" s="4"/>
      <c r="FD380" s="4"/>
      <c r="FE380" s="4"/>
      <c r="FF380" s="4"/>
      <c r="FG380" s="4"/>
      <c r="FH380" s="4"/>
      <c r="FI380" s="4">
        <v>0.85499999999999998</v>
      </c>
      <c r="FJ380" s="4">
        <v>9.6950000000000003</v>
      </c>
      <c r="FK380" s="4">
        <v>96.722499999999997</v>
      </c>
    </row>
    <row r="381" spans="1:167" x14ac:dyDescent="0.25">
      <c r="A381" s="13" t="s">
        <v>798</v>
      </c>
      <c r="B381" s="13" t="s">
        <v>797</v>
      </c>
      <c r="C381" s="4" t="s">
        <v>198</v>
      </c>
      <c r="D381" s="4"/>
      <c r="E381" s="1" t="s">
        <v>836</v>
      </c>
      <c r="F381" s="1"/>
      <c r="G381" s="1"/>
      <c r="H381" s="1" t="s">
        <v>863</v>
      </c>
      <c r="I381" s="1"/>
      <c r="J381" s="9" t="s">
        <v>875</v>
      </c>
      <c r="K381" s="9" t="s">
        <v>872</v>
      </c>
      <c r="L381" s="10">
        <v>554760</v>
      </c>
      <c r="M381" s="10">
        <v>4812574</v>
      </c>
      <c r="N381" s="15" t="s">
        <v>831</v>
      </c>
      <c r="O381" s="15" t="s">
        <v>831</v>
      </c>
      <c r="P381" s="4">
        <v>201.83333300000001</v>
      </c>
      <c r="Q381" s="4"/>
      <c r="R381" s="3">
        <v>405.66666700000002</v>
      </c>
      <c r="S381" s="4"/>
      <c r="T381" s="4">
        <v>0.95</v>
      </c>
      <c r="U381" s="4">
        <v>7.5333329999999998</v>
      </c>
      <c r="V381" s="4">
        <v>311</v>
      </c>
      <c r="W381" s="4" t="s">
        <v>219</v>
      </c>
      <c r="X381" s="4">
        <v>13.3</v>
      </c>
      <c r="Y381" s="4">
        <v>225.66666699999999</v>
      </c>
      <c r="Z381" s="4">
        <v>1.6750000000000001E-2</v>
      </c>
      <c r="AA381" s="3">
        <f t="shared" si="106"/>
        <v>2.1535475000000002E-2</v>
      </c>
      <c r="AB381" s="4">
        <v>0.3125</v>
      </c>
      <c r="AC381" s="4">
        <v>0.29499999999999998</v>
      </c>
      <c r="AD381" s="3">
        <f t="shared" si="107"/>
        <v>1.3064370000000001</v>
      </c>
      <c r="AE381" s="4">
        <v>1E-3</v>
      </c>
      <c r="AF381" s="3">
        <f t="shared" si="128"/>
        <v>3.2856999999999999E-3</v>
      </c>
      <c r="AG381" s="4">
        <v>1.8749999999999999E-2</v>
      </c>
      <c r="AH381" s="3">
        <v>6.4999999999999997E-3</v>
      </c>
      <c r="AI381" s="4"/>
      <c r="AJ381" s="4">
        <v>0.33</v>
      </c>
      <c r="AK381" s="3" t="s">
        <v>658</v>
      </c>
      <c r="AL381" s="4">
        <v>0.495</v>
      </c>
      <c r="AM381" s="4" t="s">
        <v>215</v>
      </c>
      <c r="AN381" s="4" t="s">
        <v>155</v>
      </c>
      <c r="AO381" s="4">
        <v>3.5249999999999997E-2</v>
      </c>
      <c r="AP381" s="4">
        <v>244</v>
      </c>
      <c r="AQ381" s="4">
        <v>79.125</v>
      </c>
      <c r="AR381" s="4">
        <v>1.9025000000000001</v>
      </c>
      <c r="AS381" s="3">
        <v>5.85</v>
      </c>
      <c r="AT381" s="4">
        <v>6.9249999999999998</v>
      </c>
      <c r="AU381" s="4">
        <v>2.8250000000000002</v>
      </c>
      <c r="AV381" s="4"/>
      <c r="AW381" s="3">
        <v>9.5250000000000004</v>
      </c>
      <c r="AX381" s="4">
        <v>2.33</v>
      </c>
      <c r="AY381" s="4">
        <v>9.01</v>
      </c>
      <c r="AZ381" s="4">
        <v>2.8375000000000001E-2</v>
      </c>
      <c r="BA381" s="3">
        <v>0.104425</v>
      </c>
      <c r="BB381" s="4">
        <v>0.11799999999999999</v>
      </c>
      <c r="BC381" s="4">
        <v>0.25174999999999997</v>
      </c>
      <c r="BD381" s="4">
        <v>0.36249999999999999</v>
      </c>
      <c r="BE381" s="4"/>
      <c r="BF381" s="4"/>
      <c r="BG381" s="4"/>
      <c r="BH381" s="4"/>
      <c r="BI381" s="4">
        <v>0.27100000000000002</v>
      </c>
      <c r="BJ381" s="4">
        <v>1.0095000000000001</v>
      </c>
      <c r="BK381" s="4"/>
      <c r="BL381" s="3">
        <f t="shared" si="127"/>
        <v>5.0000000000000001E-3</v>
      </c>
      <c r="BM381" s="4">
        <v>1.0800000000000001E-2</v>
      </c>
      <c r="BN381" s="4">
        <v>0.39750000000000002</v>
      </c>
      <c r="BO381" s="4">
        <v>0.46450000000000002</v>
      </c>
      <c r="BP381" s="4">
        <v>0.61675000000000002</v>
      </c>
      <c r="BQ381" s="4">
        <v>0.91574999999999995</v>
      </c>
      <c r="BR381" s="4">
        <v>0.1118</v>
      </c>
      <c r="BS381" s="4">
        <v>0.16850000000000001</v>
      </c>
      <c r="BT381" s="3">
        <v>3.6850000000000001E-2</v>
      </c>
      <c r="BU381" s="4">
        <v>0.231825</v>
      </c>
      <c r="BV381" s="4"/>
      <c r="BW381" s="4"/>
      <c r="BX381" s="4">
        <v>0.56499999999999995</v>
      </c>
      <c r="BY381" s="4"/>
      <c r="BZ381" s="4">
        <v>4.84</v>
      </c>
      <c r="CA381" s="4">
        <v>16.995000000000001</v>
      </c>
      <c r="CB381" s="3">
        <f t="shared" si="123"/>
        <v>5.0000000000000001E-3</v>
      </c>
      <c r="CC381" s="4" t="s">
        <v>155</v>
      </c>
      <c r="CD381" s="4">
        <v>322</v>
      </c>
      <c r="CE381" s="4">
        <v>154.66666699999999</v>
      </c>
      <c r="CF381" s="4">
        <v>25.833333</v>
      </c>
      <c r="CG381" s="4">
        <v>11.5</v>
      </c>
      <c r="CH381" s="4"/>
      <c r="CI381" s="4">
        <v>11.166667</v>
      </c>
      <c r="CJ381" s="4"/>
      <c r="CK381" s="4">
        <v>58.833333000000003</v>
      </c>
      <c r="CL381" s="4">
        <v>0</v>
      </c>
      <c r="CM381" s="4" t="s">
        <v>659</v>
      </c>
      <c r="CN381" s="4" t="s">
        <v>660</v>
      </c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 t="s">
        <v>661</v>
      </c>
      <c r="DA381" s="4" t="s">
        <v>662</v>
      </c>
      <c r="DB381" s="4" t="s">
        <v>799</v>
      </c>
      <c r="DC381" s="4" t="s">
        <v>350</v>
      </c>
      <c r="DD381" s="4" t="s">
        <v>663</v>
      </c>
      <c r="DE381" s="4">
        <v>0.103948</v>
      </c>
      <c r="DF381" s="4" t="s">
        <v>664</v>
      </c>
      <c r="DG381" s="4" t="s">
        <v>665</v>
      </c>
      <c r="DH381" s="4"/>
      <c r="DI381" s="4" t="s">
        <v>666</v>
      </c>
      <c r="DJ381" s="4"/>
      <c r="DK381" s="4" t="s">
        <v>667</v>
      </c>
      <c r="DL381" s="4"/>
      <c r="DM381" s="4"/>
      <c r="DN381" s="4"/>
      <c r="DO381" s="4"/>
      <c r="DP381" s="4"/>
      <c r="DQ381" s="4"/>
      <c r="DR381" s="4"/>
      <c r="DS381" s="4" t="s">
        <v>669</v>
      </c>
      <c r="DT381" s="4"/>
      <c r="DU381" s="3" t="s">
        <v>670</v>
      </c>
      <c r="DV381" s="3" t="s">
        <v>173</v>
      </c>
      <c r="DW381" s="4" t="s">
        <v>350</v>
      </c>
      <c r="DX381" s="4"/>
      <c r="DY381" s="4"/>
      <c r="DZ381" s="4"/>
      <c r="EA381" s="4"/>
      <c r="EB381" s="4"/>
      <c r="EC381" s="4"/>
      <c r="ED381" s="4"/>
      <c r="EE381" s="3" t="s">
        <v>350</v>
      </c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 t="s">
        <v>675</v>
      </c>
      <c r="ES381" s="4" t="s">
        <v>677</v>
      </c>
      <c r="ET381" s="3">
        <f t="shared" si="121"/>
        <v>0</v>
      </c>
      <c r="EU381" s="4" t="s">
        <v>676</v>
      </c>
      <c r="EV381" s="4"/>
      <c r="EW381" s="4"/>
      <c r="EX381" s="4">
        <v>0</v>
      </c>
      <c r="EY381" s="4" t="s">
        <v>678</v>
      </c>
      <c r="EZ381" s="4"/>
      <c r="FA381" s="4"/>
      <c r="FB381" s="4"/>
      <c r="FC381" s="4"/>
      <c r="FD381" s="4"/>
      <c r="FE381" s="4"/>
      <c r="FF381" s="4"/>
      <c r="FG381" s="4"/>
      <c r="FH381" s="4"/>
      <c r="FI381" s="4" t="s">
        <v>181</v>
      </c>
      <c r="FJ381" s="4">
        <v>10.666667</v>
      </c>
      <c r="FK381" s="4">
        <v>101.97666700000001</v>
      </c>
    </row>
    <row r="382" spans="1:167" x14ac:dyDescent="0.25">
      <c r="A382" s="13" t="s">
        <v>801</v>
      </c>
      <c r="B382" s="13" t="s">
        <v>800</v>
      </c>
      <c r="C382" s="4" t="s">
        <v>198</v>
      </c>
      <c r="D382" s="4"/>
      <c r="E382" s="1" t="s">
        <v>836</v>
      </c>
      <c r="F382" s="1"/>
      <c r="G382" s="1"/>
      <c r="H382" s="1" t="s">
        <v>863</v>
      </c>
      <c r="I382" s="1"/>
      <c r="J382" s="9" t="s">
        <v>875</v>
      </c>
      <c r="K382" s="9" t="s">
        <v>872</v>
      </c>
      <c r="L382" s="10">
        <v>573890</v>
      </c>
      <c r="M382" s="10">
        <v>4782393</v>
      </c>
      <c r="N382" s="15" t="s">
        <v>831</v>
      </c>
      <c r="O382" s="15"/>
      <c r="P382" s="4">
        <v>203.3</v>
      </c>
      <c r="Q382" s="4">
        <v>2.875</v>
      </c>
      <c r="R382" s="3">
        <v>651.75</v>
      </c>
      <c r="S382" s="4">
        <v>0</v>
      </c>
      <c r="T382" s="4" t="s">
        <v>179</v>
      </c>
      <c r="U382" s="4">
        <v>7.7</v>
      </c>
      <c r="V382" s="4">
        <v>209.5</v>
      </c>
      <c r="W382" s="4"/>
      <c r="X382" s="4">
        <v>17.175000000000001</v>
      </c>
      <c r="Y382" s="4">
        <v>359.22500000000002</v>
      </c>
      <c r="Z382" s="4">
        <v>8.4125000000000005E-2</v>
      </c>
      <c r="AA382" s="3">
        <f t="shared" si="106"/>
        <v>0.10815951250000001</v>
      </c>
      <c r="AB382" s="4">
        <v>1.0905</v>
      </c>
      <c r="AC382" s="4">
        <v>0.97924999999999995</v>
      </c>
      <c r="AD382" s="3">
        <f t="shared" si="107"/>
        <v>4.3367065499999997</v>
      </c>
      <c r="AE382" s="4">
        <v>3.125E-2</v>
      </c>
      <c r="AF382" s="3">
        <f t="shared" si="128"/>
        <v>0.102678125</v>
      </c>
      <c r="AG382" s="4">
        <v>0.40250000000000002</v>
      </c>
      <c r="AH382" s="3">
        <v>1.2500000000000001E-2</v>
      </c>
      <c r="AI382" s="4"/>
      <c r="AJ382" s="4">
        <v>1.4930000000000001</v>
      </c>
      <c r="AK382" s="3">
        <v>1.8624999999999999E-2</v>
      </c>
      <c r="AL382" s="4" t="s">
        <v>157</v>
      </c>
      <c r="AM382" s="4"/>
      <c r="AN382" s="4"/>
      <c r="AO382" s="4" t="s">
        <v>179</v>
      </c>
      <c r="AP382" s="4">
        <v>247</v>
      </c>
      <c r="AQ382" s="4">
        <v>124.375</v>
      </c>
      <c r="AR382" s="4" t="s">
        <v>157</v>
      </c>
      <c r="AS382" s="3">
        <v>4.8</v>
      </c>
      <c r="AT382" s="4">
        <v>11.778</v>
      </c>
      <c r="AU382" s="4">
        <v>2.83975</v>
      </c>
      <c r="AV382" s="4"/>
      <c r="AW382" s="3">
        <v>29</v>
      </c>
      <c r="AX382" s="4"/>
      <c r="AY382" s="4"/>
      <c r="AZ382" s="4"/>
      <c r="BA382" s="3">
        <f>0.5*1</f>
        <v>0.5</v>
      </c>
      <c r="BB382" s="4"/>
      <c r="BC382" s="4">
        <v>0.17249999999999999</v>
      </c>
      <c r="BD382" s="4"/>
      <c r="BE382" s="4"/>
      <c r="BF382" s="4"/>
      <c r="BG382" s="4"/>
      <c r="BH382" s="4"/>
      <c r="BI382" s="4"/>
      <c r="BJ382" s="4">
        <v>1.125</v>
      </c>
      <c r="BK382" s="4"/>
      <c r="BL382" s="3">
        <f t="shared" si="127"/>
        <v>5.0000000000000001E-3</v>
      </c>
      <c r="BM382" s="4"/>
      <c r="BN382" s="4" t="s">
        <v>157</v>
      </c>
      <c r="BO382" s="4"/>
      <c r="BP382" s="4" t="s">
        <v>157</v>
      </c>
      <c r="BQ382" s="4"/>
      <c r="BR382" s="4" t="s">
        <v>157</v>
      </c>
      <c r="BS382" s="4"/>
      <c r="BT382" s="3">
        <f>0.5*0.01</f>
        <v>5.0000000000000001E-3</v>
      </c>
      <c r="BU382" s="4"/>
      <c r="BV382" s="4"/>
      <c r="BW382" s="4"/>
      <c r="BX382" s="4"/>
      <c r="BY382" s="4"/>
      <c r="BZ382" s="4" t="s">
        <v>169</v>
      </c>
      <c r="CA382" s="4"/>
      <c r="CB382" s="3">
        <f t="shared" si="123"/>
        <v>5.0000000000000001E-3</v>
      </c>
      <c r="CC382" s="4"/>
      <c r="CD382" s="4">
        <v>30.125</v>
      </c>
      <c r="CE382" s="4">
        <v>25.125</v>
      </c>
      <c r="CF382" s="4">
        <v>397.5</v>
      </c>
      <c r="CG382" s="4"/>
      <c r="CH382" s="4"/>
      <c r="CI382" s="4">
        <v>10.375</v>
      </c>
      <c r="CJ382" s="4"/>
      <c r="CK382" s="4">
        <v>407.5</v>
      </c>
      <c r="CL382" s="4">
        <v>302.5</v>
      </c>
      <c r="CM382" s="4" t="s">
        <v>160</v>
      </c>
      <c r="CN382" s="4" t="s">
        <v>161</v>
      </c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 t="s">
        <v>162</v>
      </c>
      <c r="DL382" s="4"/>
      <c r="DM382" s="4"/>
      <c r="DN382" s="4"/>
      <c r="DO382" s="4"/>
      <c r="DP382" s="4"/>
      <c r="DQ382" s="4"/>
      <c r="DR382" s="4"/>
      <c r="DS382" s="4" t="s">
        <v>164</v>
      </c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 t="s">
        <v>164</v>
      </c>
      <c r="ES382" s="4" t="s">
        <v>165</v>
      </c>
      <c r="ET382" s="3">
        <f t="shared" si="121"/>
        <v>0</v>
      </c>
      <c r="EU382" s="4" t="s">
        <v>162</v>
      </c>
      <c r="EV382" s="4"/>
      <c r="EW382" s="4"/>
      <c r="EX382" s="4" t="s">
        <v>161</v>
      </c>
      <c r="EY382" s="4" t="s">
        <v>166</v>
      </c>
      <c r="EZ382" s="4"/>
      <c r="FA382" s="4"/>
      <c r="FB382" s="4"/>
      <c r="FC382" s="4"/>
      <c r="FD382" s="4"/>
      <c r="FE382" s="4"/>
      <c r="FF382" s="4"/>
      <c r="FG382" s="4"/>
      <c r="FH382" s="4"/>
      <c r="FI382" s="4">
        <v>1.3149999999999999</v>
      </c>
      <c r="FJ382" s="4">
        <v>9.0749999999999993</v>
      </c>
      <c r="FK382" s="4">
        <v>93.802499999999995</v>
      </c>
    </row>
    <row r="383" spans="1:167" x14ac:dyDescent="0.25">
      <c r="A383" s="13" t="s">
        <v>803</v>
      </c>
      <c r="B383" s="13" t="s">
        <v>802</v>
      </c>
      <c r="C383" s="4" t="s">
        <v>198</v>
      </c>
      <c r="D383" s="4"/>
      <c r="E383" s="1" t="s">
        <v>836</v>
      </c>
      <c r="F383" s="1"/>
      <c r="G383" s="1"/>
      <c r="H383" s="1" t="s">
        <v>863</v>
      </c>
      <c r="I383" s="1"/>
      <c r="J383" s="9" t="s">
        <v>875</v>
      </c>
      <c r="K383" s="9" t="s">
        <v>874</v>
      </c>
      <c r="L383" s="10">
        <v>591086</v>
      </c>
      <c r="M383" s="10">
        <v>4773404</v>
      </c>
      <c r="N383" s="15" t="s">
        <v>831</v>
      </c>
      <c r="O383" s="15" t="s">
        <v>831</v>
      </c>
      <c r="P383" s="4">
        <v>216</v>
      </c>
      <c r="Q383" s="4"/>
      <c r="R383" s="3">
        <v>772.5</v>
      </c>
      <c r="S383" s="4"/>
      <c r="T383" s="4">
        <v>0.6</v>
      </c>
      <c r="U383" s="4">
        <v>7.3666669999999996</v>
      </c>
      <c r="V383" s="4">
        <v>318.33333299999998</v>
      </c>
      <c r="W383" s="4" t="s">
        <v>219</v>
      </c>
      <c r="X383" s="4">
        <v>15.433332999999999</v>
      </c>
      <c r="Y383" s="4">
        <v>411.33333299999998</v>
      </c>
      <c r="Z383" s="4">
        <f>0.5*0.012</f>
        <v>6.0000000000000001E-3</v>
      </c>
      <c r="AA383" s="3">
        <f t="shared" si="106"/>
        <v>7.7142000000000009E-3</v>
      </c>
      <c r="AB383" s="4">
        <v>0.82599999999999996</v>
      </c>
      <c r="AC383" s="4">
        <v>0.82250000000000001</v>
      </c>
      <c r="AD383" s="3">
        <f t="shared" si="107"/>
        <v>3.6425235000000002</v>
      </c>
      <c r="AE383" s="4">
        <f>0.5*0.001</f>
        <v>5.0000000000000001E-4</v>
      </c>
      <c r="AF383" s="3">
        <f t="shared" si="128"/>
        <v>1.64285E-3</v>
      </c>
      <c r="AG383" s="4">
        <v>2.9000000000000001E-2</v>
      </c>
      <c r="AH383" s="3">
        <v>1.025E-2</v>
      </c>
      <c r="AI383" s="4"/>
      <c r="AJ383" s="4">
        <v>0.85499999999999998</v>
      </c>
      <c r="AK383" s="3">
        <v>1.2E-2</v>
      </c>
      <c r="AL383" s="4">
        <v>0.44500000000000001</v>
      </c>
      <c r="AM383" s="4" t="s">
        <v>215</v>
      </c>
      <c r="AN383" s="4" t="s">
        <v>155</v>
      </c>
      <c r="AO383" s="4">
        <v>0.11325</v>
      </c>
      <c r="AP383" s="4">
        <v>263.16666700000002</v>
      </c>
      <c r="AQ383" s="4">
        <v>128</v>
      </c>
      <c r="AR383" s="4">
        <v>1.0649999999999999</v>
      </c>
      <c r="AS383" s="3">
        <v>23.5</v>
      </c>
      <c r="AT383" s="4">
        <v>16.75</v>
      </c>
      <c r="AU383" s="4">
        <v>11.5</v>
      </c>
      <c r="AV383" s="4"/>
      <c r="AW383" s="3">
        <v>149.25</v>
      </c>
      <c r="AX383" s="4">
        <v>2.7654999999999998</v>
      </c>
      <c r="AY383" s="4">
        <v>15.0025</v>
      </c>
      <c r="AZ383" s="4">
        <v>6.8525000000000003E-2</v>
      </c>
      <c r="BA383" s="3">
        <v>0.15475</v>
      </c>
      <c r="BB383" s="4">
        <v>0.16500000000000001</v>
      </c>
      <c r="BC383" s="4">
        <v>0.24875</v>
      </c>
      <c r="BD383" s="4">
        <v>0.30175000000000002</v>
      </c>
      <c r="BE383" s="4"/>
      <c r="BF383" s="4"/>
      <c r="BG383" s="4"/>
      <c r="BH383" s="4"/>
      <c r="BI383" s="4">
        <v>0.68400000000000005</v>
      </c>
      <c r="BJ383" s="4">
        <v>1.88575</v>
      </c>
      <c r="BK383" s="4"/>
      <c r="BL383" s="3">
        <v>1.2699999999999999E-2</v>
      </c>
      <c r="BM383" s="4">
        <v>1.8175E-2</v>
      </c>
      <c r="BN383" s="4">
        <v>0.40525</v>
      </c>
      <c r="BO383" s="4">
        <v>0.44924999999999998</v>
      </c>
      <c r="BP383" s="4">
        <v>0.67500000000000004</v>
      </c>
      <c r="BQ383" s="4">
        <v>1.60425</v>
      </c>
      <c r="BR383" s="4">
        <v>0.21124999999999999</v>
      </c>
      <c r="BS383" s="4">
        <v>0.25474999999999998</v>
      </c>
      <c r="BT383" s="3">
        <v>4.5650000000000003E-2</v>
      </c>
      <c r="BU383" s="4">
        <v>9.2850000000000002E-2</v>
      </c>
      <c r="BV383" s="4"/>
      <c r="BW383" s="4"/>
      <c r="BX383" s="4">
        <v>1.0794999999999999</v>
      </c>
      <c r="BY383" s="4"/>
      <c r="BZ383" s="4">
        <v>5.3224999999999998</v>
      </c>
      <c r="CA383" s="4">
        <v>21</v>
      </c>
      <c r="CB383" s="3">
        <f t="shared" si="123"/>
        <v>5.0000000000000001E-3</v>
      </c>
      <c r="CC383" s="4" t="s">
        <v>155</v>
      </c>
      <c r="CD383" s="4">
        <v>492.66666700000002</v>
      </c>
      <c r="CE383" s="4">
        <v>136.66666699999999</v>
      </c>
      <c r="CF383" s="4">
        <v>42.166666999999997</v>
      </c>
      <c r="CG383" s="4">
        <v>2.1666669999999999</v>
      </c>
      <c r="CH383" s="4"/>
      <c r="CI383" s="4">
        <v>6.8333329999999997</v>
      </c>
      <c r="CJ383" s="4"/>
      <c r="CK383" s="4">
        <v>321.66666700000002</v>
      </c>
      <c r="CL383" s="4">
        <v>0</v>
      </c>
      <c r="CM383" s="4" t="s">
        <v>659</v>
      </c>
      <c r="CN383" s="4" t="s">
        <v>660</v>
      </c>
      <c r="CO383" s="4"/>
      <c r="CP383" s="4"/>
      <c r="CQ383" s="4"/>
      <c r="CR383" s="4"/>
      <c r="CS383" s="4"/>
      <c r="CT383" s="4"/>
      <c r="CU383" s="4"/>
      <c r="CV383" s="3" t="s">
        <v>804</v>
      </c>
      <c r="CW383" s="4"/>
      <c r="CX383" s="4"/>
      <c r="CY383" s="4"/>
      <c r="CZ383" s="4" t="s">
        <v>661</v>
      </c>
      <c r="DA383" s="4" t="s">
        <v>662</v>
      </c>
      <c r="DB383" s="4">
        <v>8.7999999999999998E-5</v>
      </c>
      <c r="DC383" s="4" t="s">
        <v>350</v>
      </c>
      <c r="DD383" s="4" t="s">
        <v>663</v>
      </c>
      <c r="DE383" s="4">
        <v>1.0958000000000001E-2</v>
      </c>
      <c r="DF383" s="4" t="s">
        <v>664</v>
      </c>
      <c r="DG383" s="4" t="s">
        <v>665</v>
      </c>
      <c r="DH383" s="4"/>
      <c r="DI383" s="4" t="s">
        <v>666</v>
      </c>
      <c r="DJ383" s="3" t="s">
        <v>350</v>
      </c>
      <c r="DK383" s="4" t="s">
        <v>667</v>
      </c>
      <c r="DL383" s="4"/>
      <c r="DM383" s="4"/>
      <c r="DN383" s="3" t="s">
        <v>672</v>
      </c>
      <c r="DO383" s="4"/>
      <c r="DP383" s="4"/>
      <c r="DQ383" s="4"/>
      <c r="DR383" s="4"/>
      <c r="DS383" s="4" t="s">
        <v>669</v>
      </c>
      <c r="DT383" s="4"/>
      <c r="DU383" s="3" t="s">
        <v>670</v>
      </c>
      <c r="DV383" s="3" t="s">
        <v>173</v>
      </c>
      <c r="DW383" s="4" t="s">
        <v>350</v>
      </c>
      <c r="DX383" s="3" t="s">
        <v>173</v>
      </c>
      <c r="DY383" s="4"/>
      <c r="DZ383" s="4"/>
      <c r="EA383" s="4"/>
      <c r="EB383" s="4"/>
      <c r="EC383" s="4"/>
      <c r="ED383" s="4"/>
      <c r="EE383" s="3" t="s">
        <v>350</v>
      </c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 t="s">
        <v>675</v>
      </c>
      <c r="ES383" s="4" t="s">
        <v>677</v>
      </c>
      <c r="ET383" s="3">
        <f t="shared" si="121"/>
        <v>0</v>
      </c>
      <c r="EU383" s="4" t="s">
        <v>676</v>
      </c>
      <c r="EV383" s="4"/>
      <c r="EW383" s="4"/>
      <c r="EX383" s="4">
        <v>0</v>
      </c>
      <c r="EY383" s="4" t="s">
        <v>678</v>
      </c>
      <c r="EZ383" s="4"/>
      <c r="FA383" s="4"/>
      <c r="FB383" s="4"/>
      <c r="FC383" s="4"/>
      <c r="FD383" s="4"/>
      <c r="FE383" s="4"/>
      <c r="FF383" s="4"/>
      <c r="FG383" s="4"/>
      <c r="FH383" s="4"/>
      <c r="FI383" s="4" t="s">
        <v>181</v>
      </c>
      <c r="FJ383" s="4">
        <v>8.3833330000000004</v>
      </c>
      <c r="FK383" s="4">
        <v>83.923333</v>
      </c>
    </row>
    <row r="384" spans="1:167" x14ac:dyDescent="0.25">
      <c r="A384" s="13" t="s">
        <v>806</v>
      </c>
      <c r="B384" s="13" t="s">
        <v>805</v>
      </c>
      <c r="C384" s="4" t="s">
        <v>198</v>
      </c>
      <c r="D384" s="4"/>
      <c r="E384" s="1" t="s">
        <v>836</v>
      </c>
      <c r="F384" s="1"/>
      <c r="G384" s="1"/>
      <c r="H384" s="1" t="s">
        <v>863</v>
      </c>
      <c r="I384" s="1"/>
      <c r="J384" s="9" t="s">
        <v>875</v>
      </c>
      <c r="K384" s="9" t="s">
        <v>874</v>
      </c>
      <c r="L384" s="10">
        <v>634143</v>
      </c>
      <c r="M384" s="10">
        <v>4727566</v>
      </c>
      <c r="N384" s="15" t="s">
        <v>831</v>
      </c>
      <c r="O384" s="15"/>
      <c r="P384" s="4">
        <v>176.82499999999999</v>
      </c>
      <c r="Q384" s="4">
        <v>1.375</v>
      </c>
      <c r="R384" s="3">
        <v>348.25</v>
      </c>
      <c r="S384" s="4">
        <v>0</v>
      </c>
      <c r="T384" s="4">
        <v>0.39874999999999999</v>
      </c>
      <c r="U384" s="4">
        <v>7.75</v>
      </c>
      <c r="V384" s="4">
        <v>203.75</v>
      </c>
      <c r="W384" s="4"/>
      <c r="X384" s="4">
        <v>14.925000000000001</v>
      </c>
      <c r="Y384" s="4">
        <v>195.5</v>
      </c>
      <c r="Z384" s="4">
        <f>0.5*0.003</f>
        <v>1.5E-3</v>
      </c>
      <c r="AA384" s="3">
        <f t="shared" si="106"/>
        <v>1.9285500000000002E-3</v>
      </c>
      <c r="AB384" s="4">
        <v>0.72250000000000003</v>
      </c>
      <c r="AC384" s="4">
        <v>0.72250000000000003</v>
      </c>
      <c r="AD384" s="3">
        <f t="shared" si="107"/>
        <v>3.1996635000000002</v>
      </c>
      <c r="AE384" s="4">
        <f>0.5*0.015</f>
        <v>7.4999999999999997E-3</v>
      </c>
      <c r="AF384" s="3">
        <f t="shared" si="128"/>
        <v>2.4642749999999998E-2</v>
      </c>
      <c r="AG384" s="4">
        <v>0.38650000000000001</v>
      </c>
      <c r="AH384" s="3">
        <f>0.5*0.01</f>
        <v>5.0000000000000001E-3</v>
      </c>
      <c r="AI384" s="4"/>
      <c r="AJ384" s="4">
        <v>1.109</v>
      </c>
      <c r="AK384" s="3">
        <v>1.4E-2</v>
      </c>
      <c r="AL384" s="4" t="s">
        <v>157</v>
      </c>
      <c r="AM384" s="4" t="s">
        <v>157</v>
      </c>
      <c r="AN384" s="4" t="s">
        <v>155</v>
      </c>
      <c r="AO384" s="4" t="s">
        <v>179</v>
      </c>
      <c r="AP384" s="4">
        <v>215.7</v>
      </c>
      <c r="AQ384" s="4">
        <v>67.3</v>
      </c>
      <c r="AR384" s="4" t="s">
        <v>157</v>
      </c>
      <c r="AS384" s="3">
        <v>4.6500000000000004</v>
      </c>
      <c r="AT384" s="4">
        <v>6.7134999999999998</v>
      </c>
      <c r="AU384" s="4">
        <v>3.1537500000000001</v>
      </c>
      <c r="AV384" s="4"/>
      <c r="AW384" s="3">
        <v>4.3250000000000002</v>
      </c>
      <c r="AX384" s="4" t="s">
        <v>169</v>
      </c>
      <c r="AY384" s="4" t="s">
        <v>169</v>
      </c>
      <c r="AZ384" s="4" t="s">
        <v>157</v>
      </c>
      <c r="BA384" s="3">
        <f>0.5*1</f>
        <v>0.5</v>
      </c>
      <c r="BB384" s="4" t="s">
        <v>157</v>
      </c>
      <c r="BC384" s="4">
        <v>0.14599999999999999</v>
      </c>
      <c r="BD384" s="4">
        <v>1.075</v>
      </c>
      <c r="BE384" s="4"/>
      <c r="BF384" s="4"/>
      <c r="BG384" s="4"/>
      <c r="BH384" s="4"/>
      <c r="BI384" s="4">
        <v>14.5</v>
      </c>
      <c r="BJ384" s="4">
        <v>1.5</v>
      </c>
      <c r="BK384" s="4"/>
      <c r="BL384" s="3">
        <f>0.5*0.01</f>
        <v>5.0000000000000001E-3</v>
      </c>
      <c r="BM384" s="4" t="s">
        <v>155</v>
      </c>
      <c r="BN384" s="4" t="s">
        <v>157</v>
      </c>
      <c r="BO384" s="4">
        <v>22.5</v>
      </c>
      <c r="BP384" s="4" t="s">
        <v>157</v>
      </c>
      <c r="BQ384" s="4">
        <v>1</v>
      </c>
      <c r="BR384" s="4" t="s">
        <v>157</v>
      </c>
      <c r="BS384" s="4">
        <v>5.25</v>
      </c>
      <c r="BT384" s="3">
        <f>0.5*0.01</f>
        <v>5.0000000000000001E-3</v>
      </c>
      <c r="BU384" s="4" t="s">
        <v>159</v>
      </c>
      <c r="BV384" s="4"/>
      <c r="BW384" s="4" t="s">
        <v>157</v>
      </c>
      <c r="BX384" s="4">
        <v>0.30425000000000002</v>
      </c>
      <c r="BY384" s="4"/>
      <c r="BZ384" s="4" t="s">
        <v>169</v>
      </c>
      <c r="CA384" s="4">
        <v>37</v>
      </c>
      <c r="CB384" s="3">
        <f t="shared" si="123"/>
        <v>5.0000000000000001E-3</v>
      </c>
      <c r="CC384" s="4">
        <v>0.15125</v>
      </c>
      <c r="CD384" s="4">
        <v>468</v>
      </c>
      <c r="CE384" s="4">
        <v>269</v>
      </c>
      <c r="CF384" s="4">
        <v>950.125</v>
      </c>
      <c r="CG384" s="4">
        <v>5.25</v>
      </c>
      <c r="CH384" s="4">
        <v>5.375</v>
      </c>
      <c r="CI384" s="4">
        <v>5.375</v>
      </c>
      <c r="CJ384" s="4"/>
      <c r="CK384" s="4">
        <v>955.125</v>
      </c>
      <c r="CL384" s="4">
        <v>0</v>
      </c>
      <c r="CM384" s="4" t="s">
        <v>160</v>
      </c>
      <c r="CN384" s="4" t="s">
        <v>161</v>
      </c>
      <c r="CO384" s="4"/>
      <c r="CP384" s="4"/>
      <c r="CQ384" s="4"/>
      <c r="CR384" s="4"/>
      <c r="CS384" s="4"/>
      <c r="CT384" s="4"/>
      <c r="CU384" s="4" t="s">
        <v>170</v>
      </c>
      <c r="CV384" s="4"/>
      <c r="CW384" s="4"/>
      <c r="CX384" s="4"/>
      <c r="CY384" s="4"/>
      <c r="CZ384" s="4" t="s">
        <v>157</v>
      </c>
      <c r="DA384" s="4" t="s">
        <v>171</v>
      </c>
      <c r="DB384" s="4" t="s">
        <v>172</v>
      </c>
      <c r="DC384" s="4" t="s">
        <v>173</v>
      </c>
      <c r="DD384" s="4" t="s">
        <v>174</v>
      </c>
      <c r="DE384" s="4" t="s">
        <v>170</v>
      </c>
      <c r="DF384" s="4"/>
      <c r="DG384" s="4"/>
      <c r="DH384" s="4"/>
      <c r="DI384" s="4"/>
      <c r="DJ384" s="4"/>
      <c r="DK384" s="4" t="s">
        <v>162</v>
      </c>
      <c r="DL384" s="4"/>
      <c r="DM384" s="4"/>
      <c r="DN384" s="4"/>
      <c r="DO384" s="4" t="s">
        <v>175</v>
      </c>
      <c r="DP384" s="4"/>
      <c r="DQ384" s="4"/>
      <c r="DR384" s="4"/>
      <c r="DS384" s="4" t="s">
        <v>164</v>
      </c>
      <c r="DT384" s="4"/>
      <c r="DU384" s="3" t="s">
        <v>156</v>
      </c>
      <c r="DV384" s="3" t="s">
        <v>155</v>
      </c>
      <c r="DW384" s="4" t="s">
        <v>176</v>
      </c>
      <c r="DX384" s="4"/>
      <c r="DY384" s="4"/>
      <c r="DZ384" s="4"/>
      <c r="EA384" s="4"/>
      <c r="EB384" s="4"/>
      <c r="EC384" s="4"/>
      <c r="ED384" s="4"/>
      <c r="EE384" s="3" t="s">
        <v>154</v>
      </c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 t="s">
        <v>164</v>
      </c>
      <c r="ES384" s="4" t="s">
        <v>165</v>
      </c>
      <c r="ET384" s="3">
        <f t="shared" si="121"/>
        <v>0</v>
      </c>
      <c r="EU384" s="4" t="s">
        <v>162</v>
      </c>
      <c r="EV384" s="4"/>
      <c r="EW384" s="4"/>
      <c r="EX384" s="4" t="s">
        <v>161</v>
      </c>
      <c r="EY384" s="4" t="s">
        <v>166</v>
      </c>
      <c r="EZ384" s="4"/>
      <c r="FA384" s="4" t="s">
        <v>157</v>
      </c>
      <c r="FB384" s="4"/>
      <c r="FC384" s="4"/>
      <c r="FD384" s="4"/>
      <c r="FE384" s="4"/>
      <c r="FF384" s="4"/>
      <c r="FG384" s="4"/>
      <c r="FH384" s="4"/>
      <c r="FI384" s="4" t="s">
        <v>181</v>
      </c>
      <c r="FJ384" s="4">
        <v>9.0250000000000004</v>
      </c>
      <c r="FK384" s="4">
        <v>89.65</v>
      </c>
    </row>
    <row r="385" spans="1:167" x14ac:dyDescent="0.25">
      <c r="A385" s="13" t="s">
        <v>808</v>
      </c>
      <c r="B385" s="13" t="s">
        <v>807</v>
      </c>
      <c r="C385" s="4" t="s">
        <v>198</v>
      </c>
      <c r="D385" s="4"/>
      <c r="E385" s="1" t="s">
        <v>836</v>
      </c>
      <c r="F385" s="1"/>
      <c r="G385" s="1"/>
      <c r="H385" s="1" t="s">
        <v>863</v>
      </c>
      <c r="I385" s="1"/>
      <c r="J385" s="9" t="s">
        <v>875</v>
      </c>
      <c r="K385" s="9" t="s">
        <v>874</v>
      </c>
      <c r="L385" s="10">
        <v>654291</v>
      </c>
      <c r="M385" s="10">
        <v>4712643</v>
      </c>
      <c r="N385" s="15" t="s">
        <v>831</v>
      </c>
      <c r="O385" s="15"/>
      <c r="P385" s="4">
        <v>152.19999999999999</v>
      </c>
      <c r="Q385" s="4">
        <v>0.75</v>
      </c>
      <c r="R385" s="3">
        <v>280.5</v>
      </c>
      <c r="S385" s="4">
        <v>0</v>
      </c>
      <c r="T385" s="4">
        <v>0.31374999999999997</v>
      </c>
      <c r="U385" s="4">
        <v>7.8250000000000002</v>
      </c>
      <c r="V385" s="4">
        <v>191</v>
      </c>
      <c r="W385" s="4"/>
      <c r="X385" s="4">
        <v>15.05</v>
      </c>
      <c r="Y385" s="4">
        <v>154.19999999999999</v>
      </c>
      <c r="Z385" s="4">
        <v>1.7375000000000002E-2</v>
      </c>
      <c r="AA385" s="3">
        <f t="shared" si="106"/>
        <v>2.2339037500000002E-2</v>
      </c>
      <c r="AB385" s="4">
        <v>0.28375</v>
      </c>
      <c r="AC385" s="4">
        <v>0.26750000000000002</v>
      </c>
      <c r="AD385" s="3">
        <f t="shared" si="107"/>
        <v>1.1846505000000001</v>
      </c>
      <c r="AE385" s="4">
        <f>0.5*0.015</f>
        <v>7.4999999999999997E-3</v>
      </c>
      <c r="AF385" s="3">
        <f t="shared" si="128"/>
        <v>2.4642749999999998E-2</v>
      </c>
      <c r="AG385" s="4">
        <v>0.66025</v>
      </c>
      <c r="AH385" s="3">
        <f>0.5*0.01</f>
        <v>5.0000000000000001E-3</v>
      </c>
      <c r="AI385" s="4"/>
      <c r="AJ385" s="4">
        <v>0.94399999999999995</v>
      </c>
      <c r="AK385" s="3" t="s">
        <v>156</v>
      </c>
      <c r="AL385" s="4">
        <v>1.125</v>
      </c>
      <c r="AM385" s="4"/>
      <c r="AN385" s="4"/>
      <c r="AO385" s="4"/>
      <c r="AP385" s="4">
        <v>185.67500000000001</v>
      </c>
      <c r="AQ385" s="4">
        <v>53.45</v>
      </c>
      <c r="AR385" s="4" t="s">
        <v>157</v>
      </c>
      <c r="AS385" s="3">
        <v>3.85</v>
      </c>
      <c r="AT385" s="4">
        <v>5.0677500000000002</v>
      </c>
      <c r="AU385" s="4">
        <v>2.7654999999999998</v>
      </c>
      <c r="AV385" s="4"/>
      <c r="AW385" s="3">
        <v>2.875</v>
      </c>
      <c r="AX385" s="4"/>
      <c r="AY385" s="4"/>
      <c r="AZ385" s="4"/>
      <c r="BA385" s="3">
        <f>0.5*1</f>
        <v>0.5</v>
      </c>
      <c r="BB385" s="4"/>
      <c r="BC385" s="4" t="s">
        <v>159</v>
      </c>
      <c r="BD385" s="4"/>
      <c r="BE385" s="4"/>
      <c r="BF385" s="4"/>
      <c r="BG385" s="4"/>
      <c r="BH385" s="4"/>
      <c r="BI385" s="4"/>
      <c r="BJ385" s="4">
        <v>1.375</v>
      </c>
      <c r="BK385" s="4"/>
      <c r="BL385" s="3">
        <f>0.5*0.01</f>
        <v>5.0000000000000001E-3</v>
      </c>
      <c r="BM385" s="4"/>
      <c r="BN385" s="4" t="s">
        <v>157</v>
      </c>
      <c r="BO385" s="4"/>
      <c r="BP385" s="4">
        <v>2.25</v>
      </c>
      <c r="BQ385" s="4"/>
      <c r="BR385" s="4" t="s">
        <v>157</v>
      </c>
      <c r="BS385" s="4"/>
      <c r="BT385" s="3">
        <f>0.5*0.01</f>
        <v>5.0000000000000001E-3</v>
      </c>
      <c r="BU385" s="4"/>
      <c r="BV385" s="4"/>
      <c r="BW385" s="4"/>
      <c r="BX385" s="4"/>
      <c r="BY385" s="4"/>
      <c r="BZ385" s="4" t="s">
        <v>169</v>
      </c>
      <c r="CA385" s="4"/>
      <c r="CB385" s="3">
        <f t="shared" si="123"/>
        <v>5.0000000000000001E-3</v>
      </c>
      <c r="CC385" s="4"/>
      <c r="CD385" s="4">
        <v>322.5</v>
      </c>
      <c r="CE385" s="4">
        <v>117.75</v>
      </c>
      <c r="CF385" s="12">
        <v>1220</v>
      </c>
      <c r="CG385" s="4"/>
      <c r="CH385" s="4"/>
      <c r="CI385" s="4">
        <v>152.75</v>
      </c>
      <c r="CJ385" s="4"/>
      <c r="CK385" s="11">
        <v>1372.5</v>
      </c>
      <c r="CL385" s="4">
        <v>0</v>
      </c>
      <c r="CM385" s="4" t="s">
        <v>160</v>
      </c>
      <c r="CN385" s="4" t="s">
        <v>161</v>
      </c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 t="s">
        <v>162</v>
      </c>
      <c r="DL385" s="4"/>
      <c r="DM385" s="4"/>
      <c r="DN385" s="4"/>
      <c r="DO385" s="4"/>
      <c r="DP385" s="4"/>
      <c r="DQ385" s="4"/>
      <c r="DR385" s="4"/>
      <c r="DS385" s="4" t="s">
        <v>164</v>
      </c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 t="s">
        <v>164</v>
      </c>
      <c r="ES385" s="4" t="s">
        <v>165</v>
      </c>
      <c r="ET385" s="3">
        <f t="shared" si="121"/>
        <v>0</v>
      </c>
      <c r="EU385" s="4" t="s">
        <v>162</v>
      </c>
      <c r="EV385" s="4"/>
      <c r="EW385" s="4"/>
      <c r="EX385" s="4"/>
      <c r="EY385" s="4" t="s">
        <v>166</v>
      </c>
      <c r="EZ385" s="4"/>
      <c r="FA385" s="4"/>
      <c r="FB385" s="4"/>
      <c r="FC385" s="4"/>
      <c r="FD385" s="4"/>
      <c r="FE385" s="4"/>
      <c r="FF385" s="4"/>
      <c r="FG385" s="4"/>
      <c r="FH385" s="4"/>
      <c r="FI385" s="4" t="s">
        <v>181</v>
      </c>
      <c r="FJ385" s="4">
        <v>9.9250000000000007</v>
      </c>
      <c r="FK385" s="4">
        <v>98.74</v>
      </c>
    </row>
  </sheetData>
  <sheetProtection algorithmName="SHA-512" hashValue="KHVE2OZtuhGkM42VeS+2jslbJuiFXK0NwEuGsd84A4EjJ8v6cZL9tyVcB8gjKR10n5pEcT59yevElWrs9uNWIw==" saltValue="XGsuD11wFZRFBI/OOiwQgg==" spinCount="100000" sheet="1" objects="1" scenarios="1"/>
  <autoFilter ref="A3:FN3" xr:uid="{D2C5B939-C605-4808-903A-D2194CB1234A}">
    <sortState xmlns:xlrd2="http://schemas.microsoft.com/office/spreadsheetml/2017/richdata2" ref="A4:FK385">
      <sortCondition ref="A3"/>
    </sortState>
  </autoFilter>
  <conditionalFormatting sqref="A18:B1048576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Šumanović</dc:creator>
  <cp:lastModifiedBy>Marina Šumanović</cp:lastModifiedBy>
  <dcterms:created xsi:type="dcterms:W3CDTF">2025-05-16T07:50:15Z</dcterms:created>
  <dcterms:modified xsi:type="dcterms:W3CDTF">2025-07-25T12:43:31Z</dcterms:modified>
</cp:coreProperties>
</file>