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B5926D24-D683-43E8-B331-801511C79ACF}" xr6:coauthVersionLast="47" xr6:coauthVersionMax="47" xr10:uidLastSave="{00000000-0000-0000-0000-000000000000}"/>
  <bookViews>
    <workbookView xWindow="-120" yWindow="-120" windowWidth="29040" windowHeight="15720" tabRatio="721" firstSheet="2" activeTab="6" xr2:uid="{00000000-000D-0000-FFFF-FFFF00000000}"/>
  </bookViews>
  <sheets>
    <sheet name="Sažetak" sheetId="1" r:id="rId1"/>
    <sheet name="Račun prihoda i rashoda-EK" sheetId="2" r:id="rId2"/>
    <sheet name="Račun prihoda i rashoda-IF" sheetId="9" r:id="rId3"/>
    <sheet name="Rashodi prema funkcijskoj klasi" sheetId="4" r:id="rId4"/>
    <sheet name="Račun financiranja-EK" sheetId="5" r:id="rId5"/>
    <sheet name="Račun financiranja-IF" sheetId="6" r:id="rId6"/>
    <sheet name="II Posebni dio-PK" sheetId="11" r:id="rId7"/>
  </sheets>
  <externalReferences>
    <externalReference r:id="rId8"/>
  </externalReferences>
  <definedNames>
    <definedName name="_xlnm.Print_Area" localSheetId="0">Sažetak!$A$1:$K$29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  <c r="H7" i="4"/>
  <c r="G7" i="4"/>
  <c r="F7" i="4"/>
  <c r="E7" i="4"/>
  <c r="D7" i="4"/>
  <c r="C7" i="4"/>
  <c r="H22" i="2" l="1"/>
  <c r="G22" i="2"/>
  <c r="F22" i="2"/>
  <c r="E22" i="2"/>
  <c r="D22" i="2"/>
  <c r="C22" i="2"/>
  <c r="H20" i="2"/>
  <c r="G20" i="2"/>
  <c r="F20" i="2"/>
  <c r="E20" i="2"/>
  <c r="D20" i="2"/>
  <c r="C20" i="2"/>
  <c r="H10" i="2"/>
  <c r="F10" i="2"/>
  <c r="E10" i="2"/>
  <c r="D10" i="2"/>
  <c r="H8" i="2"/>
  <c r="G8" i="2"/>
  <c r="F8" i="2"/>
  <c r="E8" i="2"/>
  <c r="D8" i="2"/>
  <c r="C8" i="2"/>
  <c r="K27" i="1"/>
  <c r="J27" i="1"/>
  <c r="K26" i="1"/>
  <c r="J26" i="1"/>
  <c r="I24" i="1"/>
  <c r="H24" i="1"/>
  <c r="G24" i="1"/>
  <c r="F24" i="1"/>
  <c r="I23" i="1"/>
  <c r="H23" i="1"/>
  <c r="H25" i="1" s="1"/>
  <c r="H28" i="1" s="1"/>
  <c r="G23" i="1"/>
  <c r="F23" i="1"/>
  <c r="I16" i="1"/>
  <c r="H16" i="1"/>
  <c r="G16" i="1"/>
  <c r="F16" i="1"/>
  <c r="I15" i="1"/>
  <c r="H15" i="1"/>
  <c r="G15" i="1"/>
  <c r="F15" i="1"/>
  <c r="I13" i="1"/>
  <c r="H13" i="1"/>
  <c r="G13" i="1"/>
  <c r="F13" i="1"/>
  <c r="F14" i="1" s="1"/>
  <c r="I12" i="1"/>
  <c r="H12" i="1"/>
  <c r="G12" i="1"/>
  <c r="K10" i="1"/>
  <c r="K21" i="1" s="1"/>
  <c r="J10" i="1"/>
  <c r="J21" i="1" s="1"/>
  <c r="I10" i="1"/>
  <c r="I21" i="1" s="1"/>
  <c r="H10" i="1"/>
  <c r="H21" i="1" s="1"/>
  <c r="G10" i="1"/>
  <c r="G21" i="1" s="1"/>
  <c r="F10" i="1"/>
  <c r="F21" i="1" s="1"/>
  <c r="H14" i="1" l="1"/>
  <c r="G14" i="1"/>
  <c r="H17" i="1"/>
  <c r="J16" i="1"/>
  <c r="K12" i="1"/>
  <c r="F17" i="1"/>
  <c r="F18" i="1" s="1"/>
  <c r="I25" i="1"/>
  <c r="G17" i="1"/>
  <c r="G18" i="1" s="1"/>
  <c r="F25" i="1"/>
  <c r="F28" i="1" s="1"/>
  <c r="G25" i="1"/>
  <c r="G28" i="1" s="1"/>
  <c r="K13" i="1"/>
  <c r="H18" i="1"/>
  <c r="H29" i="1" s="1"/>
  <c r="K15" i="1"/>
  <c r="K16" i="1"/>
  <c r="I14" i="1"/>
  <c r="I17" i="1"/>
  <c r="J15" i="1"/>
  <c r="J12" i="1"/>
  <c r="J13" i="1"/>
  <c r="K14" i="1" l="1"/>
  <c r="J14" i="1"/>
  <c r="F29" i="1"/>
  <c r="G29" i="1"/>
  <c r="I28" i="1"/>
  <c r="K25" i="1"/>
  <c r="J25" i="1"/>
  <c r="K17" i="1"/>
  <c r="J17" i="1"/>
  <c r="I18" i="1"/>
  <c r="K28" i="1" l="1"/>
  <c r="J28" i="1"/>
  <c r="I29" i="1"/>
  <c r="K18" i="1"/>
  <c r="J18" i="1"/>
</calcChain>
</file>

<file path=xl/sharedStrings.xml><?xml version="1.0" encoding="utf-8"?>
<sst xmlns="http://schemas.openxmlformats.org/spreadsheetml/2006/main" count="409" uniqueCount="209">
  <si>
    <t>INSTITUT ZA VODE "JOSIP JURAJ STROSSMAYER"</t>
  </si>
  <si>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</si>
  <si>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</si>
  <si>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</si>
  <si>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</si>
  <si>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</si>
  <si>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</si>
  <si>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</si>
  <si>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</si>
  <si>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</si>
  <si>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</si>
  <si>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</si>
  <si>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</si>
  <si>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</si>
  <si>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</si>
  <si>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</si>
  <si>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</si>
  <si>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</si>
  <si>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</si>
  <si>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</si>
  <si>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</si>
  <si>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</si>
  <si>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</si>
  <si>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</si>
  <si>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</si>
  <si>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</si>
  <si>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</si>
  <si>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Ostvarenje/Izvršenje 
01.2024. - 12.2024.</t>
  </si>
  <si>
    <t>Izvorni plan ili Rebalans 
2025.</t>
  </si>
  <si>
    <t>Tekući plan 
2025.</t>
  </si>
  <si>
    <t>Ostvarenje/Izvršenje 
01.2025. - 12.2025.</t>
  </si>
  <si>
    <t>Indeks
(5)/(2)</t>
  </si>
  <si>
    <t>Indeks
(5)/(4)</t>
  </si>
  <si>
    <t>Prihodi i rashodi</t>
  </si>
  <si>
    <t>EUR</t>
  </si>
  <si>
    <t>PRIHODI</t>
  </si>
  <si>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</si>
  <si>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</si>
  <si>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</si>
  <si>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</si>
  <si>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</si>
  <si>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</si>
  <si>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</si>
  <si>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</si>
  <si>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6342</t>
  </si>
  <si>
    <t>Kapitalne pomoći od izvanproračunskih korisnika</t>
  </si>
  <si>
    <t>UKUPNI RASHODI</t>
  </si>
  <si>
    <t>Stavka izdat./prih.</t>
  </si>
  <si>
    <t>EKONOMSKA KLASIFIKACIJA</t>
  </si>
  <si>
    <t>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</si>
  <si>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</si>
  <si>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</si>
  <si>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</si>
  <si>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</si>
  <si>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</si>
  <si>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</si>
  <si>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</si>
  <si>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</si>
  <si>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</si>
  <si>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</si>
  <si>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</si>
  <si>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</si>
  <si>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</si>
  <si>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</si>
  <si>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</si>
  <si>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</si>
  <si>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</si>
  <si>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</si>
  <si>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</si>
  <si>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</si>
  <si>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</si>
  <si>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</si>
  <si>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</si>
  <si>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</si>
  <si>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</si>
  <si>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</si>
  <si>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</si>
  <si>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</si>
  <si>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</si>
  <si>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</si>
  <si>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</si>
  <si>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</si>
  <si>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</si>
  <si>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</si>
  <si>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</si>
  <si>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</si>
  <si>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</si>
  <si>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</si>
  <si>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</si>
  <si>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</si>
  <si>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</si>
  <si>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</si>
  <si>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</si>
  <si>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</si>
  <si>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</si>
  <si>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</si>
  <si>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</si>
  <si>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</si>
  <si>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</si>
  <si>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</si>
  <si>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</si>
  <si>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</si>
  <si>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</si>
  <si>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</si>
  <si>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</si>
  <si>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</si>
  <si>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</si>
  <si>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</si>
  <si>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</si>
  <si>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</si>
  <si>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</si>
  <si>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</si>
  <si>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</si>
  <si>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</si>
  <si>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</si>
  <si>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</si>
  <si>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</si>
  <si>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</si>
  <si>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</si>
  <si>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</si>
  <si>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</si>
  <si>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</si>
  <si>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</si>
  <si>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</si>
  <si>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</si>
  <si>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</si>
  <si>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</si>
  <si>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</si>
  <si>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</si>
  <si>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</si>
  <si>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3433</t>
  </si>
  <si>
    <t>Zatezne kamate</t>
  </si>
  <si>
    <t>4</t>
  </si>
  <si>
    <t>Rashodi za nabavu nefinancijske imovine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</si>
  <si>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</si>
  <si>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</si>
  <si>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</si>
  <si>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</si>
  <si>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</si>
  <si>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</si>
  <si>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</si>
  <si>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</si>
  <si>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</si>
  <si>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</si>
  <si>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</si>
  <si>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</si>
  <si>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</si>
  <si>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</si>
  <si>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4224</t>
  </si>
  <si>
    <t>Medicinska i laboratorijska oprema</t>
  </si>
  <si>
    <t>4227</t>
  </si>
  <si>
    <t>Uređaji, strojevi i oprema za ostale namjene</t>
  </si>
  <si>
    <t>423</t>
  </si>
  <si>
    <t>Prijevozna sredstva</t>
  </si>
  <si>
    <t>4233</t>
  </si>
  <si>
    <t>Prijevozna sredstva u pomorskom i riječnom prometu</t>
  </si>
  <si>
    <t>426</t>
  </si>
  <si>
    <t>Nematerijalna proizvedena imovina</t>
  </si>
  <si>
    <t>4262</t>
  </si>
  <si>
    <t>Ulaganja u računalne programe</t>
  </si>
  <si>
    <t>IZVJEŠTAJ O PRIHODIMA I RASHODIMA PREMA IZVORIMA FINANCIRANJA</t>
  </si>
  <si>
    <t>OSTVARENJE/IZVRŠENJE 
01.2024. - 12.2024.</t>
  </si>
  <si>
    <t>IZVORNI PLAN ILI REBALANS 
2025.</t>
  </si>
  <si>
    <t>TEKUĆI PLAN 
2025.</t>
  </si>
  <si>
    <t>OSTVARENJE/IZVRŠENJE 
01.2025. - 12.2025.</t>
  </si>
  <si>
    <t>Ostvarenje/Izvršenje (2) 
01.2024. - 12.2024.</t>
  </si>
  <si>
    <t>Izvorni plan ili Rebalans v2025. (3) 
2025.</t>
  </si>
  <si>
    <t>Tekući plan v2025. (4) 
2025.</t>
  </si>
  <si>
    <t>Ostvarenje/Izvršenje v2025. (5) 
01.2025. - 12.2025.</t>
  </si>
  <si>
    <t>Indeks (5) / (2)</t>
  </si>
  <si>
    <t>Indeks (5) / (4)</t>
  </si>
  <si>
    <t>5 Pomoći</t>
  </si>
  <si>
    <t>52 Ostale pomoći</t>
  </si>
  <si>
    <t>IZVJEŠTAJ O RASHODIMA PREMA FUNKCIJSKOJ KLASIFIKACIJI</t>
  </si>
  <si>
    <t>UKUPNO RASHODI</t>
  </si>
  <si>
    <t>Funkcijsko područje</t>
  </si>
  <si>
    <t>GFS</t>
  </si>
  <si>
    <t>Funkcijska klasifikacija</t>
  </si>
  <si>
    <t>05</t>
  </si>
  <si>
    <t>Zaštita okoliša</t>
  </si>
  <si>
    <t>055</t>
  </si>
  <si>
    <t>Istraživanje i razvoj: Zaštita okoliša</t>
  </si>
  <si>
    <t>II. POSEBNI DIO</t>
  </si>
  <si>
    <t>IZVJEŠTAJ PO PROGRAMSKOJ KLASIFIKACIJI</t>
  </si>
  <si>
    <t>INDEKS
(4)/(3)</t>
  </si>
  <si>
    <t>07820</t>
  </si>
  <si>
    <t>Institut za vode Josip Juraj Strossmayer</t>
  </si>
  <si>
    <t>ZAŠTITA I OČUVANJE PRIRODE I OKOLIŠA</t>
  </si>
  <si>
    <t>3408</t>
  </si>
  <si>
    <t>RAZVOJ SUSTAVA JAVNE ODVODNJE I ZAŠTITE VODA I MORA</t>
  </si>
  <si>
    <t>A937001</t>
  </si>
  <si>
    <t>ADMINISTRACIJA I UPRAVLJANJE</t>
  </si>
  <si>
    <t>52</t>
  </si>
  <si>
    <t>Ostale pomoći</t>
  </si>
  <si>
    <t xml:space="preserve"> RAČUN FINANCIRANJA</t>
  </si>
  <si>
    <t xml:space="preserve">IZVJEŠTAJ RAČUNA FINANCIRANJA PREMA EKONOMSKOJ KLASIFIKACIJI </t>
  </si>
  <si>
    <t>OSTVARENJE/IZVRŠENJE 01.2024. - 12.2024.</t>
  </si>
  <si>
    <t>INDEKS</t>
  </si>
  <si>
    <t>Primici od financijske imovine i zaduživanja</t>
  </si>
  <si>
    <t>-</t>
  </si>
  <si>
    <t>Primici od zaduživanja</t>
  </si>
  <si>
    <t>Primljeni krediti i zajmovi od međunarodnih organizacija, institucija i tijela EU te inozemnih vlada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</si>
  <si>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</si>
  <si>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</si>
  <si>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</si>
  <si>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TEKUĆI PLAN 2025.</t>
  </si>
  <si>
    <t>OSTVARENJE/IZVRŠENJE 01.2025. - 12.2025.</t>
  </si>
  <si>
    <t>IZVJEŠTAJ RAČUNA FINANCIRANJA PREMA IZVORIMA FINANCIRANJA</t>
  </si>
  <si>
    <t>5 IZDACI ZA FINANC. IMOVINU I OTPLATE ZAJMOVA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</si>
</sst>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b/>
      <sz val="12"/>
      <color indexed="44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44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44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">
    <xf numFmtId="0" fontId="0" fillId="0" borderId="0"/>
    <xf numFmtId="0" fontId="1" fillId="0" borderId="0"/>
    <xf numFmtId="0" fontId="6" fillId="4" borderId="6" applyNumberFormat="0" applyProtection="0">
      <alignment horizontal="left" vertical="center" indent="1"/>
    </xf>
    <xf numFmtId="4" fontId="19" fillId="5" borderId="6" applyNumberFormat="0" applyProtection="0">
      <alignment vertical="center"/>
    </xf>
    <xf numFmtId="0" fontId="13" fillId="6" borderId="6" applyNumberFormat="0" applyProtection="0">
      <alignment horizontal="left" vertical="center" indent="1"/>
    </xf>
    <xf numFmtId="0" fontId="20" fillId="4" borderId="6" applyNumberFormat="0" applyProtection="0">
      <alignment horizontal="center" vertical="center"/>
    </xf>
    <xf numFmtId="0" fontId="22" fillId="0" borderId="6" applyNumberFormat="0" applyProtection="0">
      <alignment horizontal="left" vertical="center" wrapText="1" justifyLastLine="1"/>
    </xf>
    <xf numFmtId="0" fontId="22" fillId="0" borderId="6" applyNumberFormat="0" applyProtection="0">
      <alignment horizontal="left" vertical="center" wrapText="1"/>
    </xf>
    <xf numFmtId="4" fontId="23" fillId="0" borderId="6" applyNumberFormat="0" applyProtection="0">
      <alignment horizontal="right" vertical="center"/>
    </xf>
    <xf numFmtId="0" fontId="22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4" fontId="19" fillId="5" borderId="6" applyNumberFormat="0" applyProtection="0">
      <alignment horizontal="left" vertical="center" indent="1"/>
    </xf>
    <xf numFmtId="0" fontId="24" fillId="7" borderId="6" applyNumberFormat="0" applyProtection="0">
      <alignment horizontal="left" vertical="center" indent="1"/>
    </xf>
  </cellStyleXfs>
  <cellXfs count="175">
    <xf numFmtId="0" fontId="0" fillId="0" borderId="0" xfId="0"/>
    <xf numFmtId="3" fontId="0" fillId="0" borderId="0" xfId="0" applyNumberFormat="1"/>
    <xf numFmtId="4" fontId="0" fillId="0" borderId="0" xfId="0" applyNumberFormat="1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0" fontId="14" fillId="0" borderId="0" xfId="1" applyFon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4" fontId="16" fillId="0" borderId="0" xfId="0" applyNumberFormat="1" applyFont="1"/>
    <xf numFmtId="0" fontId="16" fillId="0" borderId="0" xfId="0" applyFont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" fontId="18" fillId="0" borderId="2" xfId="0" applyNumberFormat="1" applyFont="1" applyBorder="1" applyAlignment="1">
      <alignment vertical="top" wrapText="1" justifyLastLine="1"/>
    </xf>
    <xf numFmtId="4" fontId="4" fillId="0" borderId="2" xfId="3" applyNumberFormat="1" applyFont="1" applyFill="1" applyBorder="1">
      <alignment vertical="center"/>
    </xf>
    <xf numFmtId="3" fontId="4" fillId="0" borderId="2" xfId="3" applyNumberFormat="1" applyFont="1" applyFill="1" applyBorder="1">
      <alignment vertical="center"/>
    </xf>
    <xf numFmtId="0" fontId="18" fillId="0" borderId="2" xfId="2" quotePrefix="1" applyNumberFormat="1" applyFont="1" applyFill="1" applyBorder="1">
      <alignment horizontal="left" vertical="center" indent="1"/>
    </xf>
    <xf numFmtId="0" fontId="16" fillId="0" borderId="2" xfId="4" quotePrefix="1" applyFont="1" applyFill="1" applyBorder="1" applyAlignment="1">
      <alignment horizontal="left" vertical="center" wrapText="1" indent="1"/>
    </xf>
    <xf numFmtId="0" fontId="21" fillId="0" borderId="2" xfId="5" quotePrefix="1" applyFont="1" applyFill="1" applyBorder="1">
      <alignment horizontal="center" vertical="center"/>
    </xf>
    <xf numFmtId="0" fontId="18" fillId="0" borderId="2" xfId="6" quotePrefix="1" applyFont="1" applyBorder="1" applyAlignment="1">
      <alignment horizontal="left" vertical="center" wrapText="1" indent="2" justifyLastLine="1"/>
    </xf>
    <xf numFmtId="4" fontId="17" fillId="0" borderId="2" xfId="3" applyNumberFormat="1" applyFont="1" applyFill="1" applyBorder="1">
      <alignment vertical="center"/>
    </xf>
    <xf numFmtId="3" fontId="17" fillId="0" borderId="2" xfId="3" applyNumberFormat="1" applyFont="1" applyFill="1" applyBorder="1">
      <alignment vertical="center"/>
    </xf>
    <xf numFmtId="0" fontId="18" fillId="0" borderId="2" xfId="7" quotePrefix="1" applyFont="1" applyBorder="1" applyAlignment="1">
      <alignment horizontal="left" vertical="center" wrapText="1" indent="3"/>
    </xf>
    <xf numFmtId="0" fontId="18" fillId="0" borderId="2" xfId="7" quotePrefix="1" applyFont="1" applyBorder="1">
      <alignment horizontal="left" vertical="center" wrapText="1"/>
    </xf>
    <xf numFmtId="4" fontId="4" fillId="0" borderId="2" xfId="8" applyNumberFormat="1" applyFont="1" applyBorder="1">
      <alignment horizontal="right" vertical="center"/>
    </xf>
    <xf numFmtId="3" fontId="4" fillId="0" borderId="2" xfId="8" applyNumberFormat="1" applyFont="1" applyBorder="1">
      <alignment horizontal="right" vertical="center"/>
    </xf>
    <xf numFmtId="0" fontId="18" fillId="0" borderId="0" xfId="0" applyFont="1"/>
    <xf numFmtId="0" fontId="16" fillId="0" borderId="2" xfId="9" quotePrefix="1" applyFont="1" applyBorder="1" applyAlignment="1">
      <alignment horizontal="left" vertical="center" wrapText="1" indent="4"/>
    </xf>
    <xf numFmtId="0" fontId="16" fillId="0" borderId="2" xfId="9" quotePrefix="1" applyFont="1" applyBorder="1">
      <alignment horizontal="left" vertical="center" wrapText="1"/>
    </xf>
    <xf numFmtId="4" fontId="17" fillId="0" borderId="2" xfId="8" applyNumberFormat="1" applyFont="1" applyBorder="1">
      <alignment horizontal="right" vertical="center"/>
    </xf>
    <xf numFmtId="3" fontId="17" fillId="0" borderId="2" xfId="8" applyNumberFormat="1" applyFont="1" applyBorder="1">
      <alignment horizontal="right" vertical="center"/>
    </xf>
    <xf numFmtId="0" fontId="16" fillId="0" borderId="2" xfId="10" quotePrefix="1" applyFont="1" applyBorder="1" applyAlignment="1">
      <alignment horizontal="left" vertical="center" wrapText="1" indent="5"/>
    </xf>
    <xf numFmtId="0" fontId="16" fillId="0" borderId="2" xfId="10" quotePrefix="1" applyFont="1" applyBorder="1">
      <alignment horizontal="left" vertical="center" wrapText="1"/>
    </xf>
    <xf numFmtId="0" fontId="16" fillId="0" borderId="2" xfId="10" quotePrefix="1" applyFont="1" applyBorder="1" applyAlignment="1">
      <alignment horizontal="left" vertical="center" wrapText="1" indent="6"/>
    </xf>
    <xf numFmtId="0" fontId="16" fillId="0" borderId="0" xfId="0" applyFont="1" applyAlignment="1">
      <alignment wrapText="1"/>
    </xf>
    <xf numFmtId="3" fontId="16" fillId="0" borderId="0" xfId="0" applyNumberFormat="1" applyFont="1"/>
    <xf numFmtId="0" fontId="18" fillId="0" borderId="2" xfId="6" quotePrefix="1" applyFont="1" applyBorder="1">
      <alignment horizontal="left" vertical="center" wrapText="1" justifyLastLine="1"/>
    </xf>
    <xf numFmtId="0" fontId="18" fillId="0" borderId="2" xfId="10" quotePrefix="1" applyFont="1" applyBorder="1" applyAlignment="1">
      <alignment horizontal="left" vertical="center" wrapText="1" indent="5"/>
    </xf>
    <xf numFmtId="0" fontId="18" fillId="0" borderId="2" xfId="10" quotePrefix="1" applyFont="1" applyBorder="1">
      <alignment horizontal="left" vertical="center" wrapText="1"/>
    </xf>
    <xf numFmtId="0" fontId="18" fillId="0" borderId="2" xfId="10" quotePrefix="1" applyFont="1" applyBorder="1" applyAlignment="1">
      <alignment horizontal="left" vertical="center" wrapText="1" indent="6"/>
    </xf>
    <xf numFmtId="0" fontId="16" fillId="0" borderId="2" xfId="10" quotePrefix="1" applyFont="1" applyBorder="1" applyAlignment="1">
      <alignment horizontal="left" vertical="center" wrapText="1" indent="7"/>
    </xf>
    <xf numFmtId="0" fontId="17" fillId="0" borderId="2" xfId="8" applyNumberFormat="1" applyFont="1" applyBorder="1">
      <alignment horizontal="right" vertical="center"/>
    </xf>
    <xf numFmtId="0" fontId="16" fillId="0" borderId="2" xfId="10" quotePrefix="1" applyFont="1" applyBorder="1" applyAlignment="1">
      <alignment horizontal="left" vertical="center" wrapText="1" indent="8"/>
    </xf>
    <xf numFmtId="0" fontId="4" fillId="0" borderId="2" xfId="8" applyNumberFormat="1" applyFont="1" applyBorder="1">
      <alignment horizontal="right" vertical="center"/>
    </xf>
    <xf numFmtId="4" fontId="18" fillId="3" borderId="2" xfId="2" applyNumberFormat="1" applyFont="1" applyFill="1" applyBorder="1" applyAlignment="1">
      <alignment horizontal="center" vertical="center" wrapText="1" justifyLastLine="1"/>
    </xf>
    <xf numFmtId="1" fontId="18" fillId="3" borderId="2" xfId="0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25" fillId="4" borderId="2" xfId="2" quotePrefix="1" applyNumberFormat="1" applyFont="1" applyBorder="1">
      <alignment horizontal="left" vertical="center" indent="1"/>
    </xf>
    <xf numFmtId="0" fontId="26" fillId="6" borderId="2" xfId="4" quotePrefix="1" applyFont="1" applyBorder="1" applyAlignment="1">
      <alignment horizontal="left" vertical="center" wrapText="1" indent="1"/>
    </xf>
    <xf numFmtId="0" fontId="26" fillId="6" borderId="2" xfId="4" quotePrefix="1" applyFont="1" applyBorder="1">
      <alignment horizontal="left" vertical="center" indent="1"/>
    </xf>
    <xf numFmtId="0" fontId="25" fillId="0" borderId="2" xfId="2" quotePrefix="1" applyNumberFormat="1" applyFont="1" applyFill="1" applyBorder="1">
      <alignment horizontal="left" vertical="center" indent="1"/>
    </xf>
    <xf numFmtId="0" fontId="27" fillId="0" borderId="2" xfId="5" quotePrefix="1" applyFont="1" applyFill="1" applyBorder="1">
      <alignment horizontal="center" vertical="center"/>
    </xf>
    <xf numFmtId="0" fontId="28" fillId="0" borderId="2" xfId="6" quotePrefix="1" applyFont="1" applyBorder="1" applyAlignment="1">
      <alignment horizontal="left" vertical="center" wrapText="1" indent="2" justifyLastLine="1"/>
    </xf>
    <xf numFmtId="4" fontId="15" fillId="0" borderId="2" xfId="8" applyNumberFormat="1" applyFont="1" applyBorder="1">
      <alignment horizontal="right" vertical="center"/>
    </xf>
    <xf numFmtId="3" fontId="15" fillId="0" borderId="2" xfId="8" applyNumberFormat="1" applyFont="1" applyBorder="1">
      <alignment horizontal="right" vertical="center"/>
    </xf>
    <xf numFmtId="0" fontId="28" fillId="0" borderId="2" xfId="7" quotePrefix="1" applyFont="1" applyBorder="1" applyAlignment="1">
      <alignment horizontal="left" vertical="center" wrapText="1" indent="3"/>
    </xf>
    <xf numFmtId="0" fontId="29" fillId="0" borderId="2" xfId="9" quotePrefix="1" applyFont="1" applyBorder="1" applyAlignment="1">
      <alignment horizontal="left" vertical="center" wrapText="1" indent="4"/>
    </xf>
    <xf numFmtId="4" fontId="30" fillId="0" borderId="2" xfId="8" applyNumberFormat="1" applyFont="1" applyBorder="1">
      <alignment horizontal="right" vertical="center"/>
    </xf>
    <xf numFmtId="3" fontId="30" fillId="0" borderId="2" xfId="8" applyNumberFormat="1" applyFont="1" applyBorder="1">
      <alignment horizontal="right" vertical="center"/>
    </xf>
    <xf numFmtId="3" fontId="18" fillId="3" borderId="2" xfId="0" applyNumberFormat="1" applyFont="1" applyFill="1" applyBorder="1" applyAlignment="1">
      <alignment horizontal="center" vertical="center" wrapText="1" justifyLastLine="1"/>
    </xf>
    <xf numFmtId="0" fontId="29" fillId="0" borderId="2" xfId="0" applyFont="1" applyBorder="1" applyAlignment="1">
      <alignment horizontal="center" vertical="center"/>
    </xf>
    <xf numFmtId="3" fontId="28" fillId="0" borderId="2" xfId="0" applyNumberFormat="1" applyFont="1" applyBorder="1" applyAlignment="1">
      <alignment horizontal="left" vertical="center" wrapText="1" justifyLastLine="1"/>
    </xf>
    <xf numFmtId="4" fontId="15" fillId="0" borderId="2" xfId="3" applyNumberFormat="1" applyFont="1" applyFill="1" applyBorder="1">
      <alignment vertical="center"/>
    </xf>
    <xf numFmtId="3" fontId="15" fillId="0" borderId="2" xfId="3" applyNumberFormat="1" applyFont="1" applyFill="1" applyBorder="1">
      <alignment vertical="center"/>
    </xf>
    <xf numFmtId="0" fontId="28" fillId="0" borderId="2" xfId="2" quotePrefix="1" applyNumberFormat="1" applyFont="1" applyFill="1" applyBorder="1">
      <alignment horizontal="left" vertical="center" indent="1"/>
    </xf>
    <xf numFmtId="0" fontId="29" fillId="0" borderId="2" xfId="4" quotePrefix="1" applyFont="1" applyFill="1" applyBorder="1" applyAlignment="1">
      <alignment horizontal="left" vertical="center" wrapText="1" indent="1"/>
    </xf>
    <xf numFmtId="0" fontId="31" fillId="0" borderId="2" xfId="5" quotePrefix="1" applyFont="1" applyFill="1" applyBorder="1">
      <alignment horizontal="center" vertical="center"/>
    </xf>
    <xf numFmtId="0" fontId="28" fillId="0" borderId="2" xfId="6" quotePrefix="1" applyFont="1" applyBorder="1">
      <alignment horizontal="left" vertical="center" wrapText="1" justifyLastLine="1"/>
    </xf>
    <xf numFmtId="0" fontId="28" fillId="0" borderId="2" xfId="7" quotePrefix="1" applyFont="1" applyBorder="1">
      <alignment horizontal="left" vertical="center" wrapText="1"/>
    </xf>
    <xf numFmtId="0" fontId="29" fillId="0" borderId="2" xfId="9" quotePrefix="1" applyFont="1" applyBorder="1">
      <alignment horizontal="left" vertical="center" wrapText="1"/>
    </xf>
    <xf numFmtId="4" fontId="28" fillId="3" borderId="2" xfId="2" applyNumberFormat="1" applyFont="1" applyFill="1" applyBorder="1" applyAlignment="1">
      <alignment horizontal="center" vertical="center" wrapText="1" justifyLastLine="1"/>
    </xf>
    <xf numFmtId="1" fontId="28" fillId="3" borderId="2" xfId="0" applyNumberFormat="1" applyFont="1" applyFill="1" applyBorder="1" applyAlignment="1">
      <alignment horizontal="center" vertical="center"/>
    </xf>
    <xf numFmtId="0" fontId="18" fillId="0" borderId="2" xfId="9" quotePrefix="1" applyFont="1" applyBorder="1" applyAlignment="1">
      <alignment horizontal="left" vertical="center" wrapText="1" indent="4"/>
    </xf>
    <xf numFmtId="0" fontId="18" fillId="0" borderId="2" xfId="9" quotePrefix="1" applyFont="1" applyBorder="1">
      <alignment horizontal="left" vertical="center" wrapText="1"/>
    </xf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quotePrefix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left" vertical="center" wrapText="1"/>
    </xf>
    <xf numFmtId="3" fontId="30" fillId="2" borderId="2" xfId="0" applyNumberFormat="1" applyFont="1" applyFill="1" applyBorder="1" applyAlignment="1">
      <alignment horizontal="right"/>
    </xf>
    <xf numFmtId="0" fontId="29" fillId="2" borderId="2" xfId="0" applyFont="1" applyFill="1" applyBorder="1"/>
    <xf numFmtId="49" fontId="29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center" wrapText="1"/>
    </xf>
    <xf numFmtId="0" fontId="29" fillId="2" borderId="2" xfId="0" quotePrefix="1" applyFont="1" applyFill="1" applyBorder="1" applyAlignment="1">
      <alignment horizontal="left" vertical="center"/>
    </xf>
    <xf numFmtId="0" fontId="29" fillId="2" borderId="2" xfId="0" quotePrefix="1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center" wrapText="1"/>
    </xf>
    <xf numFmtId="3" fontId="30" fillId="2" borderId="2" xfId="0" applyNumberFormat="1" applyFont="1" applyFill="1" applyBorder="1" applyAlignment="1">
      <alignment horizontal="right" wrapText="1"/>
    </xf>
    <xf numFmtId="0" fontId="32" fillId="2" borderId="0" xfId="0" applyFont="1" applyFill="1" applyAlignment="1">
      <alignment vertical="top" wrapText="1"/>
    </xf>
    <xf numFmtId="4" fontId="6" fillId="3" borderId="2" xfId="2" applyNumberFormat="1" applyFill="1" applyBorder="1" applyAlignment="1">
      <alignment horizontal="center" vertical="center" wrapText="1" justifyLastLine="1"/>
    </xf>
    <xf numFmtId="0" fontId="9" fillId="3" borderId="2" xfId="0" applyFont="1" applyFill="1" applyBorder="1" applyAlignment="1">
      <alignment horizontal="center" vertical="center" wrapText="1"/>
    </xf>
    <xf numFmtId="0" fontId="15" fillId="0" borderId="2" xfId="0" quotePrefix="1" applyFont="1" applyBorder="1" applyAlignment="1">
      <alignment wrapText="1"/>
    </xf>
    <xf numFmtId="0" fontId="29" fillId="2" borderId="2" xfId="0" applyFont="1" applyFill="1" applyBorder="1" applyAlignment="1">
      <alignment horizontal="center" vertical="center"/>
    </xf>
    <xf numFmtId="0" fontId="15" fillId="0" borderId="2" xfId="0" quotePrefix="1" applyFont="1" applyBorder="1"/>
    <xf numFmtId="0" fontId="30" fillId="0" borderId="2" xfId="0" applyFont="1" applyBorder="1"/>
    <xf numFmtId="0" fontId="4" fillId="3" borderId="5" xfId="0" applyFont="1" applyFill="1" applyBorder="1" applyAlignment="1">
      <alignment horizontal="center" vertical="center" wrapText="1"/>
    </xf>
    <xf numFmtId="4" fontId="25" fillId="0" borderId="2" xfId="1" applyNumberFormat="1" applyFont="1" applyBorder="1" applyAlignment="1">
      <alignment vertical="center" wrapText="1"/>
    </xf>
    <xf numFmtId="3" fontId="25" fillId="0" borderId="2" xfId="1" applyNumberFormat="1" applyFont="1" applyBorder="1" applyAlignment="1">
      <alignment vertical="center" wrapText="1"/>
    </xf>
    <xf numFmtId="4" fontId="3" fillId="0" borderId="2" xfId="1" applyNumberFormat="1" applyFont="1" applyBorder="1" applyAlignment="1">
      <alignment horizontal="right" vertical="center"/>
    </xf>
    <xf numFmtId="4" fontId="25" fillId="3" borderId="2" xfId="1" applyNumberFormat="1" applyFont="1" applyFill="1" applyBorder="1" applyAlignment="1">
      <alignment vertical="center"/>
    </xf>
    <xf numFmtId="3" fontId="25" fillId="3" borderId="2" xfId="1" applyNumberFormat="1" applyFont="1" applyFill="1" applyBorder="1" applyAlignment="1">
      <alignment vertical="center"/>
    </xf>
    <xf numFmtId="4" fontId="3" fillId="3" borderId="2" xfId="1" applyNumberFormat="1" applyFont="1" applyFill="1" applyBorder="1" applyAlignment="1">
      <alignment horizontal="right" vertical="center" wrapText="1"/>
    </xf>
    <xf numFmtId="4" fontId="25" fillId="3" borderId="2" xfId="1" applyNumberFormat="1" applyFont="1" applyFill="1" applyBorder="1" applyAlignment="1">
      <alignment vertical="center" wrapText="1"/>
    </xf>
    <xf numFmtId="3" fontId="25" fillId="3" borderId="2" xfId="1" applyNumberFormat="1" applyFont="1" applyFill="1" applyBorder="1" applyAlignment="1">
      <alignment vertical="center" wrapText="1"/>
    </xf>
    <xf numFmtId="4" fontId="25" fillId="3" borderId="2" xfId="1" applyNumberFormat="1" applyFont="1" applyFill="1" applyBorder="1" applyAlignment="1">
      <alignment horizontal="right" vertical="center" wrapText="1"/>
    </xf>
    <xf numFmtId="4" fontId="3" fillId="3" borderId="2" xfId="1" applyNumberFormat="1" applyFont="1" applyFill="1" applyBorder="1" applyAlignment="1">
      <alignment vertical="center"/>
    </xf>
    <xf numFmtId="0" fontId="33" fillId="3" borderId="3" xfId="1" applyFont="1" applyFill="1" applyBorder="1" applyAlignment="1">
      <alignment horizontal="left" vertical="center"/>
    </xf>
    <xf numFmtId="0" fontId="33" fillId="3" borderId="4" xfId="1" applyFont="1" applyFill="1" applyBorder="1" applyAlignment="1">
      <alignment vertical="center"/>
    </xf>
    <xf numFmtId="0" fontId="12" fillId="0" borderId="0" xfId="1" applyFont="1" applyAlignment="1">
      <alignment vertical="center" wrapText="1"/>
    </xf>
    <xf numFmtId="4" fontId="36" fillId="3" borderId="2" xfId="2" applyNumberFormat="1" applyFont="1" applyFill="1" applyBorder="1" applyAlignment="1">
      <alignment horizontal="center" vertical="center" wrapText="1" justifyLastLine="1"/>
    </xf>
    <xf numFmtId="0" fontId="38" fillId="3" borderId="2" xfId="0" quotePrefix="1" applyFont="1" applyFill="1" applyBorder="1" applyAlignment="1">
      <alignment horizontal="center" vertical="center" wrapText="1"/>
    </xf>
    <xf numFmtId="1" fontId="37" fillId="3" borderId="2" xfId="0" applyNumberFormat="1" applyFont="1" applyFill="1" applyBorder="1" applyAlignment="1">
      <alignment horizontal="center" vertical="center"/>
    </xf>
    <xf numFmtId="4" fontId="25" fillId="0" borderId="2" xfId="1" applyNumberFormat="1" applyFont="1" applyBorder="1" applyAlignment="1">
      <alignment horizontal="right" vertical="center" wrapText="1"/>
    </xf>
    <xf numFmtId="4" fontId="3" fillId="3" borderId="2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 justifyLastLine="1"/>
    </xf>
    <xf numFmtId="3" fontId="37" fillId="3" borderId="2" xfId="0" applyNumberFormat="1" applyFont="1" applyFill="1" applyBorder="1" applyAlignment="1">
      <alignment horizontal="center" vertical="center" wrapText="1" justifyLastLine="1"/>
    </xf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33" fillId="0" borderId="3" xfId="1" applyFont="1" applyBorder="1" applyAlignment="1">
      <alignment horizontal="left" vertical="center" wrapText="1"/>
    </xf>
    <xf numFmtId="0" fontId="35" fillId="0" borderId="4" xfId="1" applyFont="1" applyBorder="1" applyAlignment="1">
      <alignment vertical="center" wrapText="1"/>
    </xf>
    <xf numFmtId="0" fontId="34" fillId="3" borderId="3" xfId="1" quotePrefix="1" applyFont="1" applyFill="1" applyBorder="1" applyAlignment="1">
      <alignment horizontal="left" vertical="center" wrapText="1"/>
    </xf>
    <xf numFmtId="0" fontId="34" fillId="3" borderId="4" xfId="1" quotePrefix="1" applyFont="1" applyFill="1" applyBorder="1" applyAlignment="1">
      <alignment horizontal="left" vertical="center" wrapText="1"/>
    </xf>
    <xf numFmtId="0" fontId="34" fillId="3" borderId="5" xfId="1" quotePrefix="1" applyFont="1" applyFill="1" applyBorder="1" applyAlignment="1">
      <alignment horizontal="left" vertical="center" wrapText="1"/>
    </xf>
    <xf numFmtId="0" fontId="34" fillId="3" borderId="3" xfId="1" quotePrefix="1" applyFont="1" applyFill="1" applyBorder="1" applyAlignment="1">
      <alignment vertical="center" wrapText="1"/>
    </xf>
    <xf numFmtId="0" fontId="34" fillId="3" borderId="4" xfId="1" quotePrefix="1" applyFont="1" applyFill="1" applyBorder="1" applyAlignment="1">
      <alignment vertical="center" wrapText="1"/>
    </xf>
    <xf numFmtId="0" fontId="34" fillId="3" borderId="5" xfId="1" quotePrefix="1" applyFont="1" applyFill="1" applyBorder="1" applyAlignment="1">
      <alignment vertical="center" wrapText="1"/>
    </xf>
    <xf numFmtId="0" fontId="34" fillId="3" borderId="2" xfId="1" quotePrefix="1" applyFont="1" applyFill="1" applyBorder="1" applyAlignment="1">
      <alignment horizontal="left" vertical="center" wrapText="1"/>
    </xf>
    <xf numFmtId="0" fontId="33" fillId="0" borderId="4" xfId="1" applyFont="1" applyBorder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3" fillId="0" borderId="4" xfId="1" applyFont="1" applyBorder="1" applyAlignment="1">
      <alignment vertical="center" wrapText="1"/>
    </xf>
    <xf numFmtId="0" fontId="33" fillId="0" borderId="4" xfId="1" applyFont="1" applyBorder="1" applyAlignment="1">
      <alignment vertical="center"/>
    </xf>
    <xf numFmtId="0" fontId="33" fillId="0" borderId="3" xfId="1" quotePrefix="1" applyFont="1" applyBorder="1" applyAlignment="1">
      <alignment horizontal="left" vertical="center"/>
    </xf>
    <xf numFmtId="0" fontId="33" fillId="3" borderId="3" xfId="1" applyFont="1" applyFill="1" applyBorder="1" applyAlignment="1">
      <alignment horizontal="left" vertical="center" wrapText="1"/>
    </xf>
    <xf numFmtId="0" fontId="33" fillId="3" borderId="4" xfId="1" applyFont="1" applyFill="1" applyBorder="1" applyAlignment="1">
      <alignment vertical="center" wrapText="1"/>
    </xf>
    <xf numFmtId="0" fontId="33" fillId="3" borderId="4" xfId="1" applyFont="1" applyFill="1" applyBorder="1" applyAlignment="1">
      <alignment vertical="center"/>
    </xf>
    <xf numFmtId="0" fontId="33" fillId="0" borderId="3" xfId="1" quotePrefix="1" applyFont="1" applyBorder="1" applyAlignment="1">
      <alignment horizontal="left" vertical="center" wrapText="1"/>
    </xf>
    <xf numFmtId="0" fontId="33" fillId="3" borderId="3" xfId="1" quotePrefix="1" applyFont="1" applyFill="1" applyBorder="1" applyAlignment="1">
      <alignment horizontal="left" vertical="center" wrapText="1"/>
    </xf>
    <xf numFmtId="0" fontId="33" fillId="0" borderId="0" xfId="1" applyFont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3" fontId="18" fillId="3" borderId="2" xfId="0" applyNumberFormat="1" applyFont="1" applyFill="1" applyBorder="1" applyAlignment="1">
      <alignment horizontal="center" vertical="center" wrapText="1" justifyLastLine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 justifyLastLine="1"/>
    </xf>
    <xf numFmtId="0" fontId="3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13">
    <cellStyle name="Normalno" xfId="0" builtinId="0"/>
    <cellStyle name="Normalno 3" xfId="1" xr:uid="{00000000-0005-0000-0000-000001000000}"/>
    <cellStyle name="SAPBEXaggData" xfId="3" xr:uid="{00000000-0005-0000-0000-000002000000}"/>
    <cellStyle name="SAPBEXaggItem" xfId="11" xr:uid="{00000000-0005-0000-0000-000003000000}"/>
    <cellStyle name="SAPBEXchaText" xfId="2" xr:uid="{00000000-0005-0000-0000-000004000000}"/>
    <cellStyle name="SAPBEXformats" xfId="5" xr:uid="{00000000-0005-0000-0000-000005000000}"/>
    <cellStyle name="SAPBEXHLevel0" xfId="6" xr:uid="{00000000-0005-0000-0000-000006000000}"/>
    <cellStyle name="SAPBEXHLevel0X" xfId="4" xr:uid="{00000000-0005-0000-0000-000007000000}"/>
    <cellStyle name="SAPBEXHLevel1" xfId="7" xr:uid="{00000000-0005-0000-0000-000008000000}"/>
    <cellStyle name="SAPBEXHLevel2" xfId="9" xr:uid="{00000000-0005-0000-0000-000009000000}"/>
    <cellStyle name="SAPBEXHLevel3" xfId="10" xr:uid="{00000000-0005-0000-0000-00000A000000}"/>
    <cellStyle name="SAPBEXstdData" xfId="8" xr:uid="{00000000-0005-0000-0000-00000B000000}"/>
    <cellStyle name="SAPBEXstdItem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Olk\Attachments\ooa-704c42ef-b79b-43b7-a11f-e00b2b8b7517\e27ed0fba16801f8b307eef6ecefb5c9895e74fd48e602dab2fab3cdb54ded7c\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  <cell r="C5" t="str">
            <v>Prihodi poslovanja</v>
          </cell>
          <cell r="D5">
            <v>5626737.3799999999</v>
          </cell>
          <cell r="E5">
            <v>12302632</v>
          </cell>
          <cell r="F5">
            <v>12302632</v>
          </cell>
          <cell r="G5">
            <v>12302632</v>
          </cell>
          <cell r="H5">
            <v>218.64592514534601</v>
          </cell>
          <cell r="I5">
            <v>100</v>
          </cell>
        </row>
      </sheetData>
      <sheetData sheetId="3">
        <row r="1">
          <cell r="C1" t="str">
            <v xml:space="preserve">
Ostvarenje/Izvršenje 
01.2024. - 12.2024.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- 12.2025.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EKONOMSKA KLASIFIKACIJA</v>
          </cell>
          <cell r="B3" t="str">
            <v>EKONOMSKA KLASIFIKACIJA</v>
          </cell>
          <cell r="C3">
            <v>8999074.4299999997</v>
          </cell>
          <cell r="D3">
            <v>12288925</v>
          </cell>
          <cell r="E3">
            <v>12288925</v>
          </cell>
          <cell r="F3">
            <v>12043788.550000001</v>
          </cell>
        </row>
        <row r="4">
          <cell r="A4" t="str">
            <v>ODLJEV</v>
          </cell>
          <cell r="B4" t="str">
            <v/>
          </cell>
          <cell r="C4">
            <v>8999074.4299999997</v>
          </cell>
          <cell r="D4">
            <v>12288925</v>
          </cell>
          <cell r="E4">
            <v>12288925</v>
          </cell>
          <cell r="F4">
            <v>12043788.550000001</v>
          </cell>
        </row>
        <row r="5">
          <cell r="A5" t="str">
            <v>RASHODI</v>
          </cell>
          <cell r="B5" t="str">
            <v>RASHODI</v>
          </cell>
          <cell r="C5">
            <v>8999074.4299999997</v>
          </cell>
          <cell r="D5">
            <v>12288925</v>
          </cell>
          <cell r="E5">
            <v>12288925</v>
          </cell>
          <cell r="F5">
            <v>12043788.550000001</v>
          </cell>
        </row>
        <row r="6">
          <cell r="A6" t="str">
            <v>3</v>
          </cell>
          <cell r="B6" t="str">
            <v>Rashodi poslovanja</v>
          </cell>
          <cell r="C6">
            <v>8721067.9800000004</v>
          </cell>
          <cell r="D6">
            <v>11666805</v>
          </cell>
          <cell r="E6">
            <v>11666805</v>
          </cell>
          <cell r="F6">
            <v>11777223.939999999</v>
          </cell>
        </row>
        <row r="7">
          <cell r="A7" t="str">
            <v>4</v>
          </cell>
          <cell r="B7" t="str">
            <v>Rashodi za nabavu nefinancijske imovine</v>
          </cell>
          <cell r="C7">
            <v>278006.45</v>
          </cell>
          <cell r="D7">
            <v>622120</v>
          </cell>
          <cell r="E7">
            <v>622120</v>
          </cell>
          <cell r="F7">
            <v>266564.61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"/>
  <sheetViews>
    <sheetView zoomScaleNormal="100" workbookViewId="0">
      <selection activeCell="M15" sqref="M15"/>
    </sheetView>
  </sheetViews>
  <sheetFormatPr defaultRowHeight="15" x14ac:dyDescent="0.25"/>
  <cols>
    <col min="5" max="5" width="17.42578125" customWidth="1"/>
    <col min="6" max="6" width="25.140625" style="2" customWidth="1"/>
    <col min="7" max="8" width="25.140625" style="1" customWidth="1"/>
    <col min="9" max="9" width="25.140625" style="2" customWidth="1"/>
    <col min="10" max="11" width="12.28515625" style="2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36" t="s">
        <v>0</v>
      </c>
      <c r="B1" s="136"/>
      <c r="C1" s="136"/>
      <c r="D1" s="136"/>
      <c r="E1" s="136"/>
      <c r="F1" s="136"/>
    </row>
    <row r="2" spans="1:11" ht="15.75" x14ac:dyDescent="0.25">
      <c r="A2" s="166"/>
      <c r="B2" s="166"/>
      <c r="C2" s="166"/>
      <c r="D2" s="166"/>
      <c r="E2" s="166"/>
      <c r="F2" s="166"/>
    </row>
    <row r="3" spans="1:11" ht="15.75" x14ac:dyDescent="0.25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ht="18" x14ac:dyDescent="0.25">
      <c r="A4" s="3"/>
      <c r="B4" s="3"/>
      <c r="C4" s="3"/>
      <c r="D4" s="3"/>
      <c r="E4" s="3"/>
      <c r="F4" s="4"/>
      <c r="G4" s="5"/>
      <c r="H4" s="5"/>
      <c r="I4" s="4"/>
      <c r="J4" s="4"/>
      <c r="K4" s="4"/>
    </row>
    <row r="5" spans="1:11" ht="15.75" x14ac:dyDescent="0.25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</row>
    <row r="6" spans="1:11" ht="18" x14ac:dyDescent="0.25">
      <c r="A6" s="3"/>
      <c r="B6" s="3"/>
      <c r="C6" s="3"/>
      <c r="D6" s="3"/>
      <c r="E6" s="3"/>
      <c r="F6" s="4"/>
      <c r="G6" s="5"/>
      <c r="H6" s="5"/>
      <c r="I6" s="4"/>
      <c r="J6" s="4"/>
      <c r="K6" s="4"/>
    </row>
    <row r="7" spans="1:11" ht="15.75" x14ac:dyDescent="0.25">
      <c r="A7" s="137" t="s">
        <v>3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11" ht="15.75" x14ac:dyDescent="0.25">
      <c r="A8" s="6"/>
      <c r="B8" s="6"/>
      <c r="C8" s="6"/>
      <c r="D8" s="6"/>
      <c r="E8" s="6"/>
      <c r="F8" s="7"/>
      <c r="G8" s="8"/>
      <c r="H8" s="8"/>
      <c r="I8" s="7"/>
      <c r="J8" s="7"/>
      <c r="K8" s="7"/>
    </row>
    <row r="9" spans="1:11" ht="18" x14ac:dyDescent="0.25">
      <c r="A9" s="163" t="s">
        <v>4</v>
      </c>
      <c r="B9" s="163"/>
      <c r="C9" s="163"/>
      <c r="D9" s="163"/>
      <c r="E9" s="163"/>
      <c r="F9" s="9"/>
      <c r="G9" s="10"/>
      <c r="H9" s="10"/>
      <c r="I9" s="11"/>
      <c r="J9" s="12"/>
      <c r="K9" s="12"/>
    </row>
    <row r="10" spans="1:11" ht="51" x14ac:dyDescent="0.25">
      <c r="A10" s="152" t="s">
        <v>5</v>
      </c>
      <c r="B10" s="152"/>
      <c r="C10" s="152"/>
      <c r="D10" s="152"/>
      <c r="E10" s="152"/>
      <c r="F10" s="13" t="str">
        <f>UPPER([1]FP0002PRR!C1)</f>
        <v xml:space="preserve">
OSTVARENJE/IZVRŠENJE 
01.2024. - 12.2024.</v>
      </c>
      <c r="G10" s="13" t="str">
        <f>UPPER([1]FP0002PRR!D1)</f>
        <v xml:space="preserve">
IZVORNI PLAN ILI REBALANS 
2025.</v>
      </c>
      <c r="H10" s="13" t="str">
        <f>UPPER([1]FP0002PRR!E1)</f>
        <v xml:space="preserve">
TEKUĆI PLAN 
2025.</v>
      </c>
      <c r="I10" s="13" t="str">
        <f>UPPER([1]FP0002PRR!F1)</f>
        <v xml:space="preserve">
OSTVARENJE/IZVRŠENJE 
01.2025. - 12.2025.</v>
      </c>
      <c r="J10" s="13" t="str">
        <f>UPPER([1]FP0002PRR!G1)</f>
        <v xml:space="preserve">
INDEKS
(5)/(2)</v>
      </c>
      <c r="K10" s="13" t="str">
        <f>UPPER([1]FP0002PRR!H1)</f>
        <v xml:space="preserve">
INDEKS
(5)/(4)</v>
      </c>
    </row>
    <row r="11" spans="1:11" x14ac:dyDescent="0.25">
      <c r="A11" s="153">
        <v>1</v>
      </c>
      <c r="B11" s="153"/>
      <c r="C11" s="153"/>
      <c r="D11" s="153"/>
      <c r="E11" s="154"/>
      <c r="F11" s="14">
        <v>2</v>
      </c>
      <c r="G11" s="14">
        <v>3</v>
      </c>
      <c r="H11" s="14">
        <v>4</v>
      </c>
      <c r="I11" s="14">
        <v>5</v>
      </c>
      <c r="J11" s="15" t="s">
        <v>6</v>
      </c>
      <c r="K11" s="15" t="s">
        <v>7</v>
      </c>
    </row>
    <row r="12" spans="1:11" ht="18.75" customHeight="1" x14ac:dyDescent="0.25">
      <c r="A12" s="142" t="s">
        <v>8</v>
      </c>
      <c r="B12" s="155"/>
      <c r="C12" s="155"/>
      <c r="D12" s="155"/>
      <c r="E12" s="156"/>
      <c r="F12" s="118">
        <v>7538000</v>
      </c>
      <c r="G12" s="119">
        <f>IFERROR(VLOOKUP("6",[1]FP0002PRPV2!$B$5:$I$6,4,FALSE),0)+IFERROR([1]FP0002PRB!C3,0)</f>
        <v>12302632</v>
      </c>
      <c r="H12" s="119">
        <f>IFERROR(VLOOKUP("6",[1]FP0002PRPV2!$B$5:$I$6,5,FALSE),0)+IFERROR([1]FP0002PRB!D3,0)</f>
        <v>12302632</v>
      </c>
      <c r="I12" s="118">
        <f>IFERROR(VLOOKUP("6",[1]FP0002PRPV2!$B$5:$I$6,6,FALSE),0)+IFERROR([1]FP0002PRB!E3,0)</f>
        <v>12302632</v>
      </c>
      <c r="J12" s="134">
        <f>IFERROR(I12/F12*100,"")</f>
        <v>163.20817192889362</v>
      </c>
      <c r="K12" s="134">
        <f>IFERROR(I12/H12*100,"")</f>
        <v>100</v>
      </c>
    </row>
    <row r="13" spans="1:11" ht="20.25" customHeight="1" x14ac:dyDescent="0.25">
      <c r="A13" s="157" t="s">
        <v>9</v>
      </c>
      <c r="B13" s="156"/>
      <c r="C13" s="156"/>
      <c r="D13" s="156"/>
      <c r="E13" s="156"/>
      <c r="F13" s="118">
        <f>IFERROR(VLOOKUP("7",[1]FP0002PRPV2!$B$5:$I$6,3,FALSE),0)</f>
        <v>0</v>
      </c>
      <c r="G13" s="119">
        <f>IFERROR(VLOOKUP("7",[1]FP0002PRPV2!$B$5:$I$6,4,FALSE),0)</f>
        <v>0</v>
      </c>
      <c r="H13" s="119">
        <f>IFERROR(VLOOKUP("7",[1]FP0002PRPV2!$B$5:$I$6,5,FALSE),0)</f>
        <v>0</v>
      </c>
      <c r="I13" s="118">
        <f>IFERROR(VLOOKUP("7",[1]FP0002PRPV2!$B$5:$I$6,6,FALSE),0)</f>
        <v>0</v>
      </c>
      <c r="J13" s="134" t="str">
        <f t="shared" ref="J13:J18" si="0">IFERROR(I13/F13*100,"")</f>
        <v/>
      </c>
      <c r="K13" s="134" t="str">
        <f t="shared" ref="K13:K18" si="1">IFERROR(I13/H13*100,"")</f>
        <v/>
      </c>
    </row>
    <row r="14" spans="1:11" ht="20.25" customHeight="1" x14ac:dyDescent="0.25">
      <c r="A14" s="158" t="s">
        <v>10</v>
      </c>
      <c r="B14" s="159"/>
      <c r="C14" s="159"/>
      <c r="D14" s="159"/>
      <c r="E14" s="160"/>
      <c r="F14" s="121">
        <f>F12+F13</f>
        <v>7538000</v>
      </c>
      <c r="G14" s="122">
        <f>G12+G13</f>
        <v>12302632</v>
      </c>
      <c r="H14" s="122">
        <f>H12+H13</f>
        <v>12302632</v>
      </c>
      <c r="I14" s="121">
        <f>I12+I13</f>
        <v>12302632</v>
      </c>
      <c r="J14" s="135">
        <f t="shared" si="0"/>
        <v>163.20817192889362</v>
      </c>
      <c r="K14" s="135">
        <f t="shared" si="1"/>
        <v>100</v>
      </c>
    </row>
    <row r="15" spans="1:11" ht="18" customHeight="1" x14ac:dyDescent="0.25">
      <c r="A15" s="161" t="s">
        <v>11</v>
      </c>
      <c r="B15" s="155"/>
      <c r="C15" s="155"/>
      <c r="D15" s="155"/>
      <c r="E15" s="155"/>
      <c r="F15" s="118">
        <f>IFERROR(VLOOKUP("3",[1]FP0002PRR!$A$3:$F$7,3,FALSE),0)</f>
        <v>8721067.9800000004</v>
      </c>
      <c r="G15" s="119">
        <f>IFERROR(VLOOKUP("3",[1]FP0002PRR!$A$3:$F$7,4,FALSE),0)</f>
        <v>11666805</v>
      </c>
      <c r="H15" s="119">
        <f>IFERROR(VLOOKUP("3",[1]FP0002PRR!$A$3:$F$7,5,FALSE),0)</f>
        <v>11666805</v>
      </c>
      <c r="I15" s="118">
        <f>IFERROR(VLOOKUP("3",[1]FP0002PRR!$A$3:$F$7,6,FALSE),0)</f>
        <v>11777223.939999999</v>
      </c>
      <c r="J15" s="120">
        <f t="shared" si="0"/>
        <v>135.0433681632648</v>
      </c>
      <c r="K15" s="120">
        <f t="shared" si="1"/>
        <v>100.94643683510608</v>
      </c>
    </row>
    <row r="16" spans="1:11" ht="19.5" customHeight="1" x14ac:dyDescent="0.25">
      <c r="A16" s="157" t="s">
        <v>12</v>
      </c>
      <c r="B16" s="156"/>
      <c r="C16" s="156"/>
      <c r="D16" s="156"/>
      <c r="E16" s="156"/>
      <c r="F16" s="118">
        <f>IFERROR(VLOOKUP("4",[1]FP0002PRR!$A$3:$F$7,3,FALSE),0)</f>
        <v>278006.45</v>
      </c>
      <c r="G16" s="119">
        <f>IFERROR(VLOOKUP("4",[1]FP0002PRR!$A$3:$F$7,4,FALSE),0)</f>
        <v>622120</v>
      </c>
      <c r="H16" s="119">
        <f>IFERROR(VLOOKUP("4",[1]FP0002PRR!$A$3:$F$7,5,FALSE),0)</f>
        <v>622120</v>
      </c>
      <c r="I16" s="118">
        <f>IFERROR(VLOOKUP("4",[1]FP0002PRR!$A$3:$F$7,6,FALSE),0)</f>
        <v>266564.61</v>
      </c>
      <c r="J16" s="120">
        <f t="shared" si="0"/>
        <v>95.884325705392797</v>
      </c>
      <c r="K16" s="120">
        <f t="shared" si="1"/>
        <v>42.847780171028091</v>
      </c>
    </row>
    <row r="17" spans="1:11" ht="18.75" customHeight="1" x14ac:dyDescent="0.25">
      <c r="A17" s="128" t="s">
        <v>13</v>
      </c>
      <c r="B17" s="129"/>
      <c r="C17" s="129"/>
      <c r="D17" s="129"/>
      <c r="E17" s="129"/>
      <c r="F17" s="121">
        <f>F15+F16</f>
        <v>8999074.4299999997</v>
      </c>
      <c r="G17" s="122">
        <f>G15+G16</f>
        <v>12288925</v>
      </c>
      <c r="H17" s="122">
        <f>H15+H16</f>
        <v>12288925</v>
      </c>
      <c r="I17" s="121">
        <f>I15+I16</f>
        <v>12043788.549999999</v>
      </c>
      <c r="J17" s="135">
        <f t="shared" si="0"/>
        <v>133.83363637764688</v>
      </c>
      <c r="K17" s="135">
        <f t="shared" si="1"/>
        <v>98.00522462298369</v>
      </c>
    </row>
    <row r="18" spans="1:11" ht="19.5" customHeight="1" x14ac:dyDescent="0.25">
      <c r="A18" s="162" t="s">
        <v>14</v>
      </c>
      <c r="B18" s="159"/>
      <c r="C18" s="159"/>
      <c r="D18" s="159"/>
      <c r="E18" s="159"/>
      <c r="F18" s="124">
        <f>F14-F17</f>
        <v>-1461074.4299999997</v>
      </c>
      <c r="G18" s="125">
        <f>G14-G17</f>
        <v>13707</v>
      </c>
      <c r="H18" s="125">
        <f>H14-H17</f>
        <v>13707</v>
      </c>
      <c r="I18" s="124">
        <f>I14-I17</f>
        <v>258843.45000000112</v>
      </c>
      <c r="J18" s="135">
        <f t="shared" si="0"/>
        <v>-17.715966051093041</v>
      </c>
      <c r="K18" s="135">
        <f t="shared" si="1"/>
        <v>1888.403370540608</v>
      </c>
    </row>
    <row r="19" spans="1:11" ht="18" x14ac:dyDescent="0.25">
      <c r="A19" s="3"/>
      <c r="B19" s="16"/>
      <c r="C19" s="16"/>
      <c r="D19" s="16"/>
      <c r="E19" s="16"/>
      <c r="F19" s="17"/>
      <c r="G19" s="18"/>
      <c r="H19" s="18"/>
      <c r="I19" s="17"/>
      <c r="J19" s="19"/>
      <c r="K19" s="19"/>
    </row>
    <row r="20" spans="1:11" ht="18" x14ac:dyDescent="0.25">
      <c r="A20" s="163" t="s">
        <v>15</v>
      </c>
      <c r="B20" s="163"/>
      <c r="C20" s="163"/>
      <c r="D20" s="163"/>
      <c r="E20" s="163"/>
      <c r="F20" s="17"/>
      <c r="G20" s="18"/>
      <c r="H20" s="18"/>
      <c r="I20" s="17"/>
      <c r="J20" s="19"/>
      <c r="K20" s="19"/>
    </row>
    <row r="21" spans="1:11" ht="51" x14ac:dyDescent="0.25">
      <c r="A21" s="152" t="s">
        <v>5</v>
      </c>
      <c r="B21" s="152"/>
      <c r="C21" s="152"/>
      <c r="D21" s="152"/>
      <c r="E21" s="152"/>
      <c r="F21" s="13" t="str">
        <f t="shared" ref="F21:K21" si="2">F10</f>
        <v xml:space="preserve">
OSTVARENJE/IZVRŠENJE 
01.2024. - 12.2024.</v>
      </c>
      <c r="G21" s="13" t="str">
        <f t="shared" si="2"/>
        <v xml:space="preserve">
IZVORNI PLAN ILI REBALANS 
2025.</v>
      </c>
      <c r="H21" s="13" t="str">
        <f t="shared" si="2"/>
        <v xml:space="preserve">
TEKUĆI PLAN 
2025.</v>
      </c>
      <c r="I21" s="13" t="str">
        <f t="shared" si="2"/>
        <v xml:space="preserve">
OSTVARENJE/IZVRŠENJE 
01.2025. - 12.2025.</v>
      </c>
      <c r="J21" s="13" t="str">
        <f t="shared" si="2"/>
        <v xml:space="preserve">
INDEKS
(5)/(2)</v>
      </c>
      <c r="K21" s="13" t="str">
        <f t="shared" si="2"/>
        <v xml:space="preserve">
INDEKS
(5)/(4)</v>
      </c>
    </row>
    <row r="22" spans="1:11" x14ac:dyDescent="0.25">
      <c r="A22" s="164">
        <v>1</v>
      </c>
      <c r="B22" s="165"/>
      <c r="C22" s="165"/>
      <c r="D22" s="165"/>
      <c r="E22" s="165"/>
      <c r="F22" s="14">
        <v>2</v>
      </c>
      <c r="G22" s="14">
        <v>3</v>
      </c>
      <c r="H22" s="14">
        <v>4</v>
      </c>
      <c r="I22" s="14">
        <v>5</v>
      </c>
      <c r="J22" s="15" t="s">
        <v>6</v>
      </c>
      <c r="K22" s="15" t="s">
        <v>7</v>
      </c>
    </row>
    <row r="23" spans="1:11" ht="33" customHeight="1" x14ac:dyDescent="0.25">
      <c r="A23" s="142" t="s">
        <v>16</v>
      </c>
      <c r="B23" s="151"/>
      <c r="C23" s="151"/>
      <c r="D23" s="151"/>
      <c r="E23" s="151"/>
      <c r="F23" s="118">
        <f>IFERROR(VLOOKUP("8",[1]FP0005PRV2!$A$3:$F$8,3,FALSE),0)</f>
        <v>0</v>
      </c>
      <c r="G23" s="119">
        <f>IFERROR(VLOOKUP("8",[1]FP0005PRV2!$A$3:$F$8,4,FALSE),0)</f>
        <v>0</v>
      </c>
      <c r="H23" s="119">
        <f>IFERROR(VLOOKUP("8",[1]FP0005PRV2!$A$3:$F$8,5,FALSE),0)</f>
        <v>0</v>
      </c>
      <c r="I23" s="118">
        <f>IFERROR(VLOOKUP("8",[1]FP0005PRV2!$A$3:$F$8,6,FALSE),0)</f>
        <v>0</v>
      </c>
      <c r="J23" s="120">
        <v>0</v>
      </c>
      <c r="K23" s="120">
        <v>0</v>
      </c>
    </row>
    <row r="24" spans="1:11" ht="28.5" customHeight="1" x14ac:dyDescent="0.25">
      <c r="A24" s="142" t="s">
        <v>17</v>
      </c>
      <c r="B24" s="143"/>
      <c r="C24" s="143"/>
      <c r="D24" s="143"/>
      <c r="E24" s="143"/>
      <c r="F24" s="118">
        <f>IFERROR(VLOOKUP("5",[1]FP0005PRV2!$A$3:$F$8,3,FALSE),0)</f>
        <v>0</v>
      </c>
      <c r="G24" s="119">
        <f>IFERROR(VLOOKUP("5",[1]FP0005PRV2!$A$3:$F$8,4,FALSE),0)</f>
        <v>0</v>
      </c>
      <c r="H24" s="119">
        <f>IFERROR(VLOOKUP("5",[1]FP0005PRV2!$A$3:$F$8,5,FALSE),0)</f>
        <v>0</v>
      </c>
      <c r="I24" s="118">
        <f>IFERROR(VLOOKUP("5",[1]FP0005PRV2!$A$3:$F$8,6,FALSE),0)</f>
        <v>0</v>
      </c>
      <c r="J24" s="120">
        <v>0</v>
      </c>
      <c r="K24" s="120">
        <v>0</v>
      </c>
    </row>
    <row r="25" spans="1:11" ht="20.25" customHeight="1" x14ac:dyDescent="0.25">
      <c r="A25" s="144" t="s">
        <v>18</v>
      </c>
      <c r="B25" s="145"/>
      <c r="C25" s="145"/>
      <c r="D25" s="145"/>
      <c r="E25" s="146"/>
      <c r="F25" s="121">
        <f>F23-F24</f>
        <v>0</v>
      </c>
      <c r="G25" s="122">
        <f>G23-G24</f>
        <v>0</v>
      </c>
      <c r="H25" s="122">
        <f>H23-H24</f>
        <v>0</v>
      </c>
      <c r="I25" s="121">
        <f>I23-I24</f>
        <v>0</v>
      </c>
      <c r="J25" s="123" t="str">
        <f>IFERROR(I25/F25*100,"")</f>
        <v/>
      </c>
      <c r="K25" s="123" t="str">
        <f>IFERROR(I25/H25*100,"")</f>
        <v/>
      </c>
    </row>
    <row r="26" spans="1:11" ht="19.5" customHeight="1" x14ac:dyDescent="0.25">
      <c r="A26" s="142" t="s">
        <v>19</v>
      </c>
      <c r="B26" s="143"/>
      <c r="C26" s="143"/>
      <c r="D26" s="143"/>
      <c r="E26" s="143"/>
      <c r="F26" s="118">
        <v>1947367.92</v>
      </c>
      <c r="G26" s="119">
        <v>486293</v>
      </c>
      <c r="H26" s="119">
        <v>486293</v>
      </c>
      <c r="I26" s="118">
        <v>486293.49</v>
      </c>
      <c r="J26" s="120">
        <f>IFERROR(I26/F26*100,"")</f>
        <v>24.971834290050339</v>
      </c>
      <c r="K26" s="120">
        <f>IFERROR(I26/H26*100,"")</f>
        <v>100.00010076229762</v>
      </c>
    </row>
    <row r="27" spans="1:11" ht="21" customHeight="1" x14ac:dyDescent="0.25">
      <c r="A27" s="142" t="s">
        <v>20</v>
      </c>
      <c r="B27" s="143"/>
      <c r="C27" s="143"/>
      <c r="D27" s="143"/>
      <c r="E27" s="143"/>
      <c r="F27" s="118">
        <v>-486293.49</v>
      </c>
      <c r="G27" s="119">
        <v>-500000</v>
      </c>
      <c r="H27" s="119">
        <v>-500000</v>
      </c>
      <c r="I27" s="118">
        <v>-745136.94</v>
      </c>
      <c r="J27" s="120">
        <f>IFERROR(I27/F27*100,"")</f>
        <v>153.22782544343744</v>
      </c>
      <c r="K27" s="120">
        <f>IFERROR(I27/H27*100,"")</f>
        <v>149.027388</v>
      </c>
    </row>
    <row r="28" spans="1:11" ht="18.75" customHeight="1" x14ac:dyDescent="0.25">
      <c r="A28" s="147" t="s">
        <v>21</v>
      </c>
      <c r="B28" s="148"/>
      <c r="C28" s="148"/>
      <c r="D28" s="148"/>
      <c r="E28" s="149"/>
      <c r="F28" s="121">
        <f>+F25+F26+F27</f>
        <v>1461074.43</v>
      </c>
      <c r="G28" s="122">
        <f>+G25+G26+G27</f>
        <v>-13707</v>
      </c>
      <c r="H28" s="122">
        <f>+H25+H26+H27</f>
        <v>-13707</v>
      </c>
      <c r="I28" s="121">
        <f>+I25+I26+I27</f>
        <v>-258843.44999999995</v>
      </c>
      <c r="J28" s="123">
        <f>IFERROR(I28/F28*100,"")</f>
        <v>-17.715966051092959</v>
      </c>
      <c r="K28" s="123">
        <f>IFERROR(I28/H28*100,"")</f>
        <v>1888.4033705405993</v>
      </c>
    </row>
    <row r="29" spans="1:11" ht="21.75" customHeight="1" x14ac:dyDescent="0.25">
      <c r="A29" s="150" t="s">
        <v>22</v>
      </c>
      <c r="B29" s="150"/>
      <c r="C29" s="150"/>
      <c r="D29" s="150"/>
      <c r="E29" s="150"/>
      <c r="F29" s="124">
        <f>+F18+F28</f>
        <v>0</v>
      </c>
      <c r="G29" s="125">
        <f>+G18+G28</f>
        <v>0</v>
      </c>
      <c r="H29" s="125">
        <f>+H18+H28</f>
        <v>0</v>
      </c>
      <c r="I29" s="126">
        <f>+I18+I28</f>
        <v>1.1641532182693481E-9</v>
      </c>
      <c r="J29" s="127">
        <v>0</v>
      </c>
      <c r="K29" s="127">
        <v>0</v>
      </c>
    </row>
    <row r="31" spans="1:11" x14ac:dyDescent="0.25">
      <c r="A31" s="20"/>
      <c r="B31" s="20"/>
      <c r="C31" s="20"/>
      <c r="D31" s="20"/>
      <c r="E31" s="20"/>
      <c r="F31" s="21"/>
      <c r="G31" s="22"/>
      <c r="H31" s="22"/>
      <c r="I31" s="21"/>
      <c r="J31" s="21"/>
      <c r="K31" s="21"/>
    </row>
    <row r="32" spans="1:11" x14ac:dyDescent="0.25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</row>
    <row r="33" spans="1:11" x14ac:dyDescent="0.25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</row>
    <row r="34" spans="1:11" x14ac:dyDescent="0.25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</row>
    <row r="35" spans="1:11" x14ac:dyDescent="0.25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</row>
    <row r="36" spans="1:11" x14ac:dyDescent="0.25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</row>
    <row r="37" spans="1:11" x14ac:dyDescent="0.25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</row>
  </sheetData>
  <mergeCells count="28">
    <mergeCell ref="A9:E9"/>
    <mergeCell ref="A1:F1"/>
    <mergeCell ref="A2:F2"/>
    <mergeCell ref="A3:K3"/>
    <mergeCell ref="A5:K5"/>
    <mergeCell ref="A7:K7"/>
    <mergeCell ref="A23:E23"/>
    <mergeCell ref="A10:E10"/>
    <mergeCell ref="A11:E11"/>
    <mergeCell ref="A12:E12"/>
    <mergeCell ref="A13:E13"/>
    <mergeCell ref="A14:E14"/>
    <mergeCell ref="A15:E15"/>
    <mergeCell ref="A16:E16"/>
    <mergeCell ref="A18:E18"/>
    <mergeCell ref="A20:E20"/>
    <mergeCell ref="A21:E21"/>
    <mergeCell ref="A22:E22"/>
    <mergeCell ref="A32:K32"/>
    <mergeCell ref="A33:K33"/>
    <mergeCell ref="A34:K35"/>
    <mergeCell ref="A36:K37"/>
    <mergeCell ref="A24:E24"/>
    <mergeCell ref="A25:E25"/>
    <mergeCell ref="A26:E26"/>
    <mergeCell ref="A27:E27"/>
    <mergeCell ref="A28:E28"/>
    <mergeCell ref="A29:E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2"/>
  <sheetViews>
    <sheetView topLeftCell="A15" zoomScaleNormal="100" workbookViewId="0">
      <selection activeCell="A27" sqref="A27:C82"/>
    </sheetView>
  </sheetViews>
  <sheetFormatPr defaultRowHeight="15.75" x14ac:dyDescent="0.25"/>
  <cols>
    <col min="1" max="1" width="27.85546875" style="25" customWidth="1"/>
    <col min="2" max="2" width="48.28515625" style="52" customWidth="1"/>
    <col min="3" max="3" width="16.85546875" style="24" customWidth="1"/>
    <col min="4" max="4" width="17.5703125" style="53" customWidth="1"/>
    <col min="5" max="5" width="17.5703125" style="53" bestFit="1" customWidth="1"/>
    <col min="6" max="6" width="16.42578125" style="24" customWidth="1"/>
    <col min="7" max="8" width="12.7109375" style="24" customWidth="1"/>
    <col min="9" max="9" width="15.42578125" style="25" bestFit="1" customWidth="1"/>
    <col min="10" max="10" width="9.42578125" style="25" bestFit="1" customWidth="1"/>
    <col min="11" max="11" width="15.42578125" style="25" bestFit="1" customWidth="1"/>
    <col min="12" max="12" width="9.42578125" style="25" bestFit="1" customWidth="1"/>
    <col min="13" max="256" width="9.140625" style="25"/>
    <col min="257" max="257" width="15.85546875" style="25" customWidth="1"/>
    <col min="258" max="258" width="57.5703125" style="25" customWidth="1"/>
    <col min="259" max="259" width="20.140625" style="25" customWidth="1"/>
    <col min="260" max="261" width="17.5703125" style="25" bestFit="1" customWidth="1"/>
    <col min="262" max="262" width="16.42578125" style="25" bestFit="1" customWidth="1"/>
    <col min="263" max="263" width="15.5703125" style="25" bestFit="1" customWidth="1"/>
    <col min="264" max="264" width="11.85546875" style="25" bestFit="1" customWidth="1"/>
    <col min="265" max="265" width="15.42578125" style="25" bestFit="1" customWidth="1"/>
    <col min="266" max="266" width="9.42578125" style="25" bestFit="1" customWidth="1"/>
    <col min="267" max="267" width="15.42578125" style="25" bestFit="1" customWidth="1"/>
    <col min="268" max="268" width="9.42578125" style="25" bestFit="1" customWidth="1"/>
    <col min="269" max="512" width="9.140625" style="25"/>
    <col min="513" max="513" width="15.85546875" style="25" customWidth="1"/>
    <col min="514" max="514" width="57.5703125" style="25" customWidth="1"/>
    <col min="515" max="515" width="20.140625" style="25" customWidth="1"/>
    <col min="516" max="517" width="17.5703125" style="25" bestFit="1" customWidth="1"/>
    <col min="518" max="518" width="16.42578125" style="25" bestFit="1" customWidth="1"/>
    <col min="519" max="519" width="15.5703125" style="25" bestFit="1" customWidth="1"/>
    <col min="520" max="520" width="11.85546875" style="25" bestFit="1" customWidth="1"/>
    <col min="521" max="521" width="15.42578125" style="25" bestFit="1" customWidth="1"/>
    <col min="522" max="522" width="9.42578125" style="25" bestFit="1" customWidth="1"/>
    <col min="523" max="523" width="15.42578125" style="25" bestFit="1" customWidth="1"/>
    <col min="524" max="524" width="9.42578125" style="25" bestFit="1" customWidth="1"/>
    <col min="525" max="768" width="9.140625" style="25"/>
    <col min="769" max="769" width="15.85546875" style="25" customWidth="1"/>
    <col min="770" max="770" width="57.5703125" style="25" customWidth="1"/>
    <col min="771" max="771" width="20.140625" style="25" customWidth="1"/>
    <col min="772" max="773" width="17.5703125" style="25" bestFit="1" customWidth="1"/>
    <col min="774" max="774" width="16.42578125" style="25" bestFit="1" customWidth="1"/>
    <col min="775" max="775" width="15.5703125" style="25" bestFit="1" customWidth="1"/>
    <col min="776" max="776" width="11.85546875" style="25" bestFit="1" customWidth="1"/>
    <col min="777" max="777" width="15.42578125" style="25" bestFit="1" customWidth="1"/>
    <col min="778" max="778" width="9.42578125" style="25" bestFit="1" customWidth="1"/>
    <col min="779" max="779" width="15.42578125" style="25" bestFit="1" customWidth="1"/>
    <col min="780" max="780" width="9.42578125" style="25" bestFit="1" customWidth="1"/>
    <col min="781" max="1024" width="9.140625" style="25"/>
    <col min="1025" max="1025" width="15.85546875" style="25" customWidth="1"/>
    <col min="1026" max="1026" width="57.5703125" style="25" customWidth="1"/>
    <col min="1027" max="1027" width="20.140625" style="25" customWidth="1"/>
    <col min="1028" max="1029" width="17.5703125" style="25" bestFit="1" customWidth="1"/>
    <col min="1030" max="1030" width="16.42578125" style="25" bestFit="1" customWidth="1"/>
    <col min="1031" max="1031" width="15.5703125" style="25" bestFit="1" customWidth="1"/>
    <col min="1032" max="1032" width="11.85546875" style="25" bestFit="1" customWidth="1"/>
    <col min="1033" max="1033" width="15.42578125" style="25" bestFit="1" customWidth="1"/>
    <col min="1034" max="1034" width="9.42578125" style="25" bestFit="1" customWidth="1"/>
    <col min="1035" max="1035" width="15.42578125" style="25" bestFit="1" customWidth="1"/>
    <col min="1036" max="1036" width="9.42578125" style="25" bestFit="1" customWidth="1"/>
    <col min="1037" max="1280" width="9.140625" style="25"/>
    <col min="1281" max="1281" width="15.85546875" style="25" customWidth="1"/>
    <col min="1282" max="1282" width="57.5703125" style="25" customWidth="1"/>
    <col min="1283" max="1283" width="20.140625" style="25" customWidth="1"/>
    <col min="1284" max="1285" width="17.5703125" style="25" bestFit="1" customWidth="1"/>
    <col min="1286" max="1286" width="16.42578125" style="25" bestFit="1" customWidth="1"/>
    <col min="1287" max="1287" width="15.5703125" style="25" bestFit="1" customWidth="1"/>
    <col min="1288" max="1288" width="11.85546875" style="25" bestFit="1" customWidth="1"/>
    <col min="1289" max="1289" width="15.42578125" style="25" bestFit="1" customWidth="1"/>
    <col min="1290" max="1290" width="9.42578125" style="25" bestFit="1" customWidth="1"/>
    <col min="1291" max="1291" width="15.42578125" style="25" bestFit="1" customWidth="1"/>
    <col min="1292" max="1292" width="9.42578125" style="25" bestFit="1" customWidth="1"/>
    <col min="1293" max="1536" width="9.140625" style="25"/>
    <col min="1537" max="1537" width="15.85546875" style="25" customWidth="1"/>
    <col min="1538" max="1538" width="57.5703125" style="25" customWidth="1"/>
    <col min="1539" max="1539" width="20.140625" style="25" customWidth="1"/>
    <col min="1540" max="1541" width="17.5703125" style="25" bestFit="1" customWidth="1"/>
    <col min="1542" max="1542" width="16.42578125" style="25" bestFit="1" customWidth="1"/>
    <col min="1543" max="1543" width="15.5703125" style="25" bestFit="1" customWidth="1"/>
    <col min="1544" max="1544" width="11.85546875" style="25" bestFit="1" customWidth="1"/>
    <col min="1545" max="1545" width="15.42578125" style="25" bestFit="1" customWidth="1"/>
    <col min="1546" max="1546" width="9.42578125" style="25" bestFit="1" customWidth="1"/>
    <col min="1547" max="1547" width="15.42578125" style="25" bestFit="1" customWidth="1"/>
    <col min="1548" max="1548" width="9.42578125" style="25" bestFit="1" customWidth="1"/>
    <col min="1549" max="1792" width="9.140625" style="25"/>
    <col min="1793" max="1793" width="15.85546875" style="25" customWidth="1"/>
    <col min="1794" max="1794" width="57.5703125" style="25" customWidth="1"/>
    <col min="1795" max="1795" width="20.140625" style="25" customWidth="1"/>
    <col min="1796" max="1797" width="17.5703125" style="25" bestFit="1" customWidth="1"/>
    <col min="1798" max="1798" width="16.42578125" style="25" bestFit="1" customWidth="1"/>
    <col min="1799" max="1799" width="15.5703125" style="25" bestFit="1" customWidth="1"/>
    <col min="1800" max="1800" width="11.85546875" style="25" bestFit="1" customWidth="1"/>
    <col min="1801" max="1801" width="15.42578125" style="25" bestFit="1" customWidth="1"/>
    <col min="1802" max="1802" width="9.42578125" style="25" bestFit="1" customWidth="1"/>
    <col min="1803" max="1803" width="15.42578125" style="25" bestFit="1" customWidth="1"/>
    <col min="1804" max="1804" width="9.42578125" style="25" bestFit="1" customWidth="1"/>
    <col min="1805" max="2048" width="9.140625" style="25"/>
    <col min="2049" max="2049" width="15.85546875" style="25" customWidth="1"/>
    <col min="2050" max="2050" width="57.5703125" style="25" customWidth="1"/>
    <col min="2051" max="2051" width="20.140625" style="25" customWidth="1"/>
    <col min="2052" max="2053" width="17.5703125" style="25" bestFit="1" customWidth="1"/>
    <col min="2054" max="2054" width="16.42578125" style="25" bestFit="1" customWidth="1"/>
    <col min="2055" max="2055" width="15.5703125" style="25" bestFit="1" customWidth="1"/>
    <col min="2056" max="2056" width="11.85546875" style="25" bestFit="1" customWidth="1"/>
    <col min="2057" max="2057" width="15.42578125" style="25" bestFit="1" customWidth="1"/>
    <col min="2058" max="2058" width="9.42578125" style="25" bestFit="1" customWidth="1"/>
    <col min="2059" max="2059" width="15.42578125" style="25" bestFit="1" customWidth="1"/>
    <col min="2060" max="2060" width="9.42578125" style="25" bestFit="1" customWidth="1"/>
    <col min="2061" max="2304" width="9.140625" style="25"/>
    <col min="2305" max="2305" width="15.85546875" style="25" customWidth="1"/>
    <col min="2306" max="2306" width="57.5703125" style="25" customWidth="1"/>
    <col min="2307" max="2307" width="20.140625" style="25" customWidth="1"/>
    <col min="2308" max="2309" width="17.5703125" style="25" bestFit="1" customWidth="1"/>
    <col min="2310" max="2310" width="16.42578125" style="25" bestFit="1" customWidth="1"/>
    <col min="2311" max="2311" width="15.5703125" style="25" bestFit="1" customWidth="1"/>
    <col min="2312" max="2312" width="11.85546875" style="25" bestFit="1" customWidth="1"/>
    <col min="2313" max="2313" width="15.42578125" style="25" bestFit="1" customWidth="1"/>
    <col min="2314" max="2314" width="9.42578125" style="25" bestFit="1" customWidth="1"/>
    <col min="2315" max="2315" width="15.42578125" style="25" bestFit="1" customWidth="1"/>
    <col min="2316" max="2316" width="9.42578125" style="25" bestFit="1" customWidth="1"/>
    <col min="2317" max="2560" width="9.140625" style="25"/>
    <col min="2561" max="2561" width="15.85546875" style="25" customWidth="1"/>
    <col min="2562" max="2562" width="57.5703125" style="25" customWidth="1"/>
    <col min="2563" max="2563" width="20.140625" style="25" customWidth="1"/>
    <col min="2564" max="2565" width="17.5703125" style="25" bestFit="1" customWidth="1"/>
    <col min="2566" max="2566" width="16.42578125" style="25" bestFit="1" customWidth="1"/>
    <col min="2567" max="2567" width="15.5703125" style="25" bestFit="1" customWidth="1"/>
    <col min="2568" max="2568" width="11.85546875" style="25" bestFit="1" customWidth="1"/>
    <col min="2569" max="2569" width="15.42578125" style="25" bestFit="1" customWidth="1"/>
    <col min="2570" max="2570" width="9.42578125" style="25" bestFit="1" customWidth="1"/>
    <col min="2571" max="2571" width="15.42578125" style="25" bestFit="1" customWidth="1"/>
    <col min="2572" max="2572" width="9.42578125" style="25" bestFit="1" customWidth="1"/>
    <col min="2573" max="2816" width="9.140625" style="25"/>
    <col min="2817" max="2817" width="15.85546875" style="25" customWidth="1"/>
    <col min="2818" max="2818" width="57.5703125" style="25" customWidth="1"/>
    <col min="2819" max="2819" width="20.140625" style="25" customWidth="1"/>
    <col min="2820" max="2821" width="17.5703125" style="25" bestFit="1" customWidth="1"/>
    <col min="2822" max="2822" width="16.42578125" style="25" bestFit="1" customWidth="1"/>
    <col min="2823" max="2823" width="15.5703125" style="25" bestFit="1" customWidth="1"/>
    <col min="2824" max="2824" width="11.85546875" style="25" bestFit="1" customWidth="1"/>
    <col min="2825" max="2825" width="15.42578125" style="25" bestFit="1" customWidth="1"/>
    <col min="2826" max="2826" width="9.42578125" style="25" bestFit="1" customWidth="1"/>
    <col min="2827" max="2827" width="15.42578125" style="25" bestFit="1" customWidth="1"/>
    <col min="2828" max="2828" width="9.42578125" style="25" bestFit="1" customWidth="1"/>
    <col min="2829" max="3072" width="9.140625" style="25"/>
    <col min="3073" max="3073" width="15.85546875" style="25" customWidth="1"/>
    <col min="3074" max="3074" width="57.5703125" style="25" customWidth="1"/>
    <col min="3075" max="3075" width="20.140625" style="25" customWidth="1"/>
    <col min="3076" max="3077" width="17.5703125" style="25" bestFit="1" customWidth="1"/>
    <col min="3078" max="3078" width="16.42578125" style="25" bestFit="1" customWidth="1"/>
    <col min="3079" max="3079" width="15.5703125" style="25" bestFit="1" customWidth="1"/>
    <col min="3080" max="3080" width="11.85546875" style="25" bestFit="1" customWidth="1"/>
    <col min="3081" max="3081" width="15.42578125" style="25" bestFit="1" customWidth="1"/>
    <col min="3082" max="3082" width="9.42578125" style="25" bestFit="1" customWidth="1"/>
    <col min="3083" max="3083" width="15.42578125" style="25" bestFit="1" customWidth="1"/>
    <col min="3084" max="3084" width="9.42578125" style="25" bestFit="1" customWidth="1"/>
    <col min="3085" max="3328" width="9.140625" style="25"/>
    <col min="3329" max="3329" width="15.85546875" style="25" customWidth="1"/>
    <col min="3330" max="3330" width="57.5703125" style="25" customWidth="1"/>
    <col min="3331" max="3331" width="20.140625" style="25" customWidth="1"/>
    <col min="3332" max="3333" width="17.5703125" style="25" bestFit="1" customWidth="1"/>
    <col min="3334" max="3334" width="16.42578125" style="25" bestFit="1" customWidth="1"/>
    <col min="3335" max="3335" width="15.5703125" style="25" bestFit="1" customWidth="1"/>
    <col min="3336" max="3336" width="11.85546875" style="25" bestFit="1" customWidth="1"/>
    <col min="3337" max="3337" width="15.42578125" style="25" bestFit="1" customWidth="1"/>
    <col min="3338" max="3338" width="9.42578125" style="25" bestFit="1" customWidth="1"/>
    <col min="3339" max="3339" width="15.42578125" style="25" bestFit="1" customWidth="1"/>
    <col min="3340" max="3340" width="9.42578125" style="25" bestFit="1" customWidth="1"/>
    <col min="3341" max="3584" width="9.140625" style="25"/>
    <col min="3585" max="3585" width="15.85546875" style="25" customWidth="1"/>
    <col min="3586" max="3586" width="57.5703125" style="25" customWidth="1"/>
    <col min="3587" max="3587" width="20.140625" style="25" customWidth="1"/>
    <col min="3588" max="3589" width="17.5703125" style="25" bestFit="1" customWidth="1"/>
    <col min="3590" max="3590" width="16.42578125" style="25" bestFit="1" customWidth="1"/>
    <col min="3591" max="3591" width="15.5703125" style="25" bestFit="1" customWidth="1"/>
    <col min="3592" max="3592" width="11.85546875" style="25" bestFit="1" customWidth="1"/>
    <col min="3593" max="3593" width="15.42578125" style="25" bestFit="1" customWidth="1"/>
    <col min="3594" max="3594" width="9.42578125" style="25" bestFit="1" customWidth="1"/>
    <col min="3595" max="3595" width="15.42578125" style="25" bestFit="1" customWidth="1"/>
    <col min="3596" max="3596" width="9.42578125" style="25" bestFit="1" customWidth="1"/>
    <col min="3597" max="3840" width="9.140625" style="25"/>
    <col min="3841" max="3841" width="15.85546875" style="25" customWidth="1"/>
    <col min="3842" max="3842" width="57.5703125" style="25" customWidth="1"/>
    <col min="3843" max="3843" width="20.140625" style="25" customWidth="1"/>
    <col min="3844" max="3845" width="17.5703125" style="25" bestFit="1" customWidth="1"/>
    <col min="3846" max="3846" width="16.42578125" style="25" bestFit="1" customWidth="1"/>
    <col min="3847" max="3847" width="15.5703125" style="25" bestFit="1" customWidth="1"/>
    <col min="3848" max="3848" width="11.85546875" style="25" bestFit="1" customWidth="1"/>
    <col min="3849" max="3849" width="15.42578125" style="25" bestFit="1" customWidth="1"/>
    <col min="3850" max="3850" width="9.42578125" style="25" bestFit="1" customWidth="1"/>
    <col min="3851" max="3851" width="15.42578125" style="25" bestFit="1" customWidth="1"/>
    <col min="3852" max="3852" width="9.42578125" style="25" bestFit="1" customWidth="1"/>
    <col min="3853" max="4096" width="9.140625" style="25"/>
    <col min="4097" max="4097" width="15.85546875" style="25" customWidth="1"/>
    <col min="4098" max="4098" width="57.5703125" style="25" customWidth="1"/>
    <col min="4099" max="4099" width="20.140625" style="25" customWidth="1"/>
    <col min="4100" max="4101" width="17.5703125" style="25" bestFit="1" customWidth="1"/>
    <col min="4102" max="4102" width="16.42578125" style="25" bestFit="1" customWidth="1"/>
    <col min="4103" max="4103" width="15.5703125" style="25" bestFit="1" customWidth="1"/>
    <col min="4104" max="4104" width="11.85546875" style="25" bestFit="1" customWidth="1"/>
    <col min="4105" max="4105" width="15.42578125" style="25" bestFit="1" customWidth="1"/>
    <col min="4106" max="4106" width="9.42578125" style="25" bestFit="1" customWidth="1"/>
    <col min="4107" max="4107" width="15.42578125" style="25" bestFit="1" customWidth="1"/>
    <col min="4108" max="4108" width="9.42578125" style="25" bestFit="1" customWidth="1"/>
    <col min="4109" max="4352" width="9.140625" style="25"/>
    <col min="4353" max="4353" width="15.85546875" style="25" customWidth="1"/>
    <col min="4354" max="4354" width="57.5703125" style="25" customWidth="1"/>
    <col min="4355" max="4355" width="20.140625" style="25" customWidth="1"/>
    <col min="4356" max="4357" width="17.5703125" style="25" bestFit="1" customWidth="1"/>
    <col min="4358" max="4358" width="16.42578125" style="25" bestFit="1" customWidth="1"/>
    <col min="4359" max="4359" width="15.5703125" style="25" bestFit="1" customWidth="1"/>
    <col min="4360" max="4360" width="11.85546875" style="25" bestFit="1" customWidth="1"/>
    <col min="4361" max="4361" width="15.42578125" style="25" bestFit="1" customWidth="1"/>
    <col min="4362" max="4362" width="9.42578125" style="25" bestFit="1" customWidth="1"/>
    <col min="4363" max="4363" width="15.42578125" style="25" bestFit="1" customWidth="1"/>
    <col min="4364" max="4364" width="9.42578125" style="25" bestFit="1" customWidth="1"/>
    <col min="4365" max="4608" width="9.140625" style="25"/>
    <col min="4609" max="4609" width="15.85546875" style="25" customWidth="1"/>
    <col min="4610" max="4610" width="57.5703125" style="25" customWidth="1"/>
    <col min="4611" max="4611" width="20.140625" style="25" customWidth="1"/>
    <col min="4612" max="4613" width="17.5703125" style="25" bestFit="1" customWidth="1"/>
    <col min="4614" max="4614" width="16.42578125" style="25" bestFit="1" customWidth="1"/>
    <col min="4615" max="4615" width="15.5703125" style="25" bestFit="1" customWidth="1"/>
    <col min="4616" max="4616" width="11.85546875" style="25" bestFit="1" customWidth="1"/>
    <col min="4617" max="4617" width="15.42578125" style="25" bestFit="1" customWidth="1"/>
    <col min="4618" max="4618" width="9.42578125" style="25" bestFit="1" customWidth="1"/>
    <col min="4619" max="4619" width="15.42578125" style="25" bestFit="1" customWidth="1"/>
    <col min="4620" max="4620" width="9.42578125" style="25" bestFit="1" customWidth="1"/>
    <col min="4621" max="4864" width="9.140625" style="25"/>
    <col min="4865" max="4865" width="15.85546875" style="25" customWidth="1"/>
    <col min="4866" max="4866" width="57.5703125" style="25" customWidth="1"/>
    <col min="4867" max="4867" width="20.140625" style="25" customWidth="1"/>
    <col min="4868" max="4869" width="17.5703125" style="25" bestFit="1" customWidth="1"/>
    <col min="4870" max="4870" width="16.42578125" style="25" bestFit="1" customWidth="1"/>
    <col min="4871" max="4871" width="15.5703125" style="25" bestFit="1" customWidth="1"/>
    <col min="4872" max="4872" width="11.85546875" style="25" bestFit="1" customWidth="1"/>
    <col min="4873" max="4873" width="15.42578125" style="25" bestFit="1" customWidth="1"/>
    <col min="4874" max="4874" width="9.42578125" style="25" bestFit="1" customWidth="1"/>
    <col min="4875" max="4875" width="15.42578125" style="25" bestFit="1" customWidth="1"/>
    <col min="4876" max="4876" width="9.42578125" style="25" bestFit="1" customWidth="1"/>
    <col min="4877" max="5120" width="9.140625" style="25"/>
    <col min="5121" max="5121" width="15.85546875" style="25" customWidth="1"/>
    <col min="5122" max="5122" width="57.5703125" style="25" customWidth="1"/>
    <col min="5123" max="5123" width="20.140625" style="25" customWidth="1"/>
    <col min="5124" max="5125" width="17.5703125" style="25" bestFit="1" customWidth="1"/>
    <col min="5126" max="5126" width="16.42578125" style="25" bestFit="1" customWidth="1"/>
    <col min="5127" max="5127" width="15.5703125" style="25" bestFit="1" customWidth="1"/>
    <col min="5128" max="5128" width="11.85546875" style="25" bestFit="1" customWidth="1"/>
    <col min="5129" max="5129" width="15.42578125" style="25" bestFit="1" customWidth="1"/>
    <col min="5130" max="5130" width="9.42578125" style="25" bestFit="1" customWidth="1"/>
    <col min="5131" max="5131" width="15.42578125" style="25" bestFit="1" customWidth="1"/>
    <col min="5132" max="5132" width="9.42578125" style="25" bestFit="1" customWidth="1"/>
    <col min="5133" max="5376" width="9.140625" style="25"/>
    <col min="5377" max="5377" width="15.85546875" style="25" customWidth="1"/>
    <col min="5378" max="5378" width="57.5703125" style="25" customWidth="1"/>
    <col min="5379" max="5379" width="20.140625" style="25" customWidth="1"/>
    <col min="5380" max="5381" width="17.5703125" style="25" bestFit="1" customWidth="1"/>
    <col min="5382" max="5382" width="16.42578125" style="25" bestFit="1" customWidth="1"/>
    <col min="5383" max="5383" width="15.5703125" style="25" bestFit="1" customWidth="1"/>
    <col min="5384" max="5384" width="11.85546875" style="25" bestFit="1" customWidth="1"/>
    <col min="5385" max="5385" width="15.42578125" style="25" bestFit="1" customWidth="1"/>
    <col min="5386" max="5386" width="9.42578125" style="25" bestFit="1" customWidth="1"/>
    <col min="5387" max="5387" width="15.42578125" style="25" bestFit="1" customWidth="1"/>
    <col min="5388" max="5388" width="9.42578125" style="25" bestFit="1" customWidth="1"/>
    <col min="5389" max="5632" width="9.140625" style="25"/>
    <col min="5633" max="5633" width="15.85546875" style="25" customWidth="1"/>
    <col min="5634" max="5634" width="57.5703125" style="25" customWidth="1"/>
    <col min="5635" max="5635" width="20.140625" style="25" customWidth="1"/>
    <col min="5636" max="5637" width="17.5703125" style="25" bestFit="1" customWidth="1"/>
    <col min="5638" max="5638" width="16.42578125" style="25" bestFit="1" customWidth="1"/>
    <col min="5639" max="5639" width="15.5703125" style="25" bestFit="1" customWidth="1"/>
    <col min="5640" max="5640" width="11.85546875" style="25" bestFit="1" customWidth="1"/>
    <col min="5641" max="5641" width="15.42578125" style="25" bestFit="1" customWidth="1"/>
    <col min="5642" max="5642" width="9.42578125" style="25" bestFit="1" customWidth="1"/>
    <col min="5643" max="5643" width="15.42578125" style="25" bestFit="1" customWidth="1"/>
    <col min="5644" max="5644" width="9.42578125" style="25" bestFit="1" customWidth="1"/>
    <col min="5645" max="5888" width="9.140625" style="25"/>
    <col min="5889" max="5889" width="15.85546875" style="25" customWidth="1"/>
    <col min="5890" max="5890" width="57.5703125" style="25" customWidth="1"/>
    <col min="5891" max="5891" width="20.140625" style="25" customWidth="1"/>
    <col min="5892" max="5893" width="17.5703125" style="25" bestFit="1" customWidth="1"/>
    <col min="5894" max="5894" width="16.42578125" style="25" bestFit="1" customWidth="1"/>
    <col min="5895" max="5895" width="15.5703125" style="25" bestFit="1" customWidth="1"/>
    <col min="5896" max="5896" width="11.85546875" style="25" bestFit="1" customWidth="1"/>
    <col min="5897" max="5897" width="15.42578125" style="25" bestFit="1" customWidth="1"/>
    <col min="5898" max="5898" width="9.42578125" style="25" bestFit="1" customWidth="1"/>
    <col min="5899" max="5899" width="15.42578125" style="25" bestFit="1" customWidth="1"/>
    <col min="5900" max="5900" width="9.42578125" style="25" bestFit="1" customWidth="1"/>
    <col min="5901" max="6144" width="9.140625" style="25"/>
    <col min="6145" max="6145" width="15.85546875" style="25" customWidth="1"/>
    <col min="6146" max="6146" width="57.5703125" style="25" customWidth="1"/>
    <col min="6147" max="6147" width="20.140625" style="25" customWidth="1"/>
    <col min="6148" max="6149" width="17.5703125" style="25" bestFit="1" customWidth="1"/>
    <col min="6150" max="6150" width="16.42578125" style="25" bestFit="1" customWidth="1"/>
    <col min="6151" max="6151" width="15.5703125" style="25" bestFit="1" customWidth="1"/>
    <col min="6152" max="6152" width="11.85546875" style="25" bestFit="1" customWidth="1"/>
    <col min="6153" max="6153" width="15.42578125" style="25" bestFit="1" customWidth="1"/>
    <col min="6154" max="6154" width="9.42578125" style="25" bestFit="1" customWidth="1"/>
    <col min="6155" max="6155" width="15.42578125" style="25" bestFit="1" customWidth="1"/>
    <col min="6156" max="6156" width="9.42578125" style="25" bestFit="1" customWidth="1"/>
    <col min="6157" max="6400" width="9.140625" style="25"/>
    <col min="6401" max="6401" width="15.85546875" style="25" customWidth="1"/>
    <col min="6402" max="6402" width="57.5703125" style="25" customWidth="1"/>
    <col min="6403" max="6403" width="20.140625" style="25" customWidth="1"/>
    <col min="6404" max="6405" width="17.5703125" style="25" bestFit="1" customWidth="1"/>
    <col min="6406" max="6406" width="16.42578125" style="25" bestFit="1" customWidth="1"/>
    <col min="6407" max="6407" width="15.5703125" style="25" bestFit="1" customWidth="1"/>
    <col min="6408" max="6408" width="11.85546875" style="25" bestFit="1" customWidth="1"/>
    <col min="6409" max="6409" width="15.42578125" style="25" bestFit="1" customWidth="1"/>
    <col min="6410" max="6410" width="9.42578125" style="25" bestFit="1" customWidth="1"/>
    <col min="6411" max="6411" width="15.42578125" style="25" bestFit="1" customWidth="1"/>
    <col min="6412" max="6412" width="9.42578125" style="25" bestFit="1" customWidth="1"/>
    <col min="6413" max="6656" width="9.140625" style="25"/>
    <col min="6657" max="6657" width="15.85546875" style="25" customWidth="1"/>
    <col min="6658" max="6658" width="57.5703125" style="25" customWidth="1"/>
    <col min="6659" max="6659" width="20.140625" style="25" customWidth="1"/>
    <col min="6660" max="6661" width="17.5703125" style="25" bestFit="1" customWidth="1"/>
    <col min="6662" max="6662" width="16.42578125" style="25" bestFit="1" customWidth="1"/>
    <col min="6663" max="6663" width="15.5703125" style="25" bestFit="1" customWidth="1"/>
    <col min="6664" max="6664" width="11.85546875" style="25" bestFit="1" customWidth="1"/>
    <col min="6665" max="6665" width="15.42578125" style="25" bestFit="1" customWidth="1"/>
    <col min="6666" max="6666" width="9.42578125" style="25" bestFit="1" customWidth="1"/>
    <col min="6667" max="6667" width="15.42578125" style="25" bestFit="1" customWidth="1"/>
    <col min="6668" max="6668" width="9.42578125" style="25" bestFit="1" customWidth="1"/>
    <col min="6669" max="6912" width="9.140625" style="25"/>
    <col min="6913" max="6913" width="15.85546875" style="25" customWidth="1"/>
    <col min="6914" max="6914" width="57.5703125" style="25" customWidth="1"/>
    <col min="6915" max="6915" width="20.140625" style="25" customWidth="1"/>
    <col min="6916" max="6917" width="17.5703125" style="25" bestFit="1" customWidth="1"/>
    <col min="6918" max="6918" width="16.42578125" style="25" bestFit="1" customWidth="1"/>
    <col min="6919" max="6919" width="15.5703125" style="25" bestFit="1" customWidth="1"/>
    <col min="6920" max="6920" width="11.85546875" style="25" bestFit="1" customWidth="1"/>
    <col min="6921" max="6921" width="15.42578125" style="25" bestFit="1" customWidth="1"/>
    <col min="6922" max="6922" width="9.42578125" style="25" bestFit="1" customWidth="1"/>
    <col min="6923" max="6923" width="15.42578125" style="25" bestFit="1" customWidth="1"/>
    <col min="6924" max="6924" width="9.42578125" style="25" bestFit="1" customWidth="1"/>
    <col min="6925" max="7168" width="9.140625" style="25"/>
    <col min="7169" max="7169" width="15.85546875" style="25" customWidth="1"/>
    <col min="7170" max="7170" width="57.5703125" style="25" customWidth="1"/>
    <col min="7171" max="7171" width="20.140625" style="25" customWidth="1"/>
    <col min="7172" max="7173" width="17.5703125" style="25" bestFit="1" customWidth="1"/>
    <col min="7174" max="7174" width="16.42578125" style="25" bestFit="1" customWidth="1"/>
    <col min="7175" max="7175" width="15.5703125" style="25" bestFit="1" customWidth="1"/>
    <col min="7176" max="7176" width="11.85546875" style="25" bestFit="1" customWidth="1"/>
    <col min="7177" max="7177" width="15.42578125" style="25" bestFit="1" customWidth="1"/>
    <col min="7178" max="7178" width="9.42578125" style="25" bestFit="1" customWidth="1"/>
    <col min="7179" max="7179" width="15.42578125" style="25" bestFit="1" customWidth="1"/>
    <col min="7180" max="7180" width="9.42578125" style="25" bestFit="1" customWidth="1"/>
    <col min="7181" max="7424" width="9.140625" style="25"/>
    <col min="7425" max="7425" width="15.85546875" style="25" customWidth="1"/>
    <col min="7426" max="7426" width="57.5703125" style="25" customWidth="1"/>
    <col min="7427" max="7427" width="20.140625" style="25" customWidth="1"/>
    <col min="7428" max="7429" width="17.5703125" style="25" bestFit="1" customWidth="1"/>
    <col min="7430" max="7430" width="16.42578125" style="25" bestFit="1" customWidth="1"/>
    <col min="7431" max="7431" width="15.5703125" style="25" bestFit="1" customWidth="1"/>
    <col min="7432" max="7432" width="11.85546875" style="25" bestFit="1" customWidth="1"/>
    <col min="7433" max="7433" width="15.42578125" style="25" bestFit="1" customWidth="1"/>
    <col min="7434" max="7434" width="9.42578125" style="25" bestFit="1" customWidth="1"/>
    <col min="7435" max="7435" width="15.42578125" style="25" bestFit="1" customWidth="1"/>
    <col min="7436" max="7436" width="9.42578125" style="25" bestFit="1" customWidth="1"/>
    <col min="7437" max="7680" width="9.140625" style="25"/>
    <col min="7681" max="7681" width="15.85546875" style="25" customWidth="1"/>
    <col min="7682" max="7682" width="57.5703125" style="25" customWidth="1"/>
    <col min="7683" max="7683" width="20.140625" style="25" customWidth="1"/>
    <col min="7684" max="7685" width="17.5703125" style="25" bestFit="1" customWidth="1"/>
    <col min="7686" max="7686" width="16.42578125" style="25" bestFit="1" customWidth="1"/>
    <col min="7687" max="7687" width="15.5703125" style="25" bestFit="1" customWidth="1"/>
    <col min="7688" max="7688" width="11.85546875" style="25" bestFit="1" customWidth="1"/>
    <col min="7689" max="7689" width="15.42578125" style="25" bestFit="1" customWidth="1"/>
    <col min="7690" max="7690" width="9.42578125" style="25" bestFit="1" customWidth="1"/>
    <col min="7691" max="7691" width="15.42578125" style="25" bestFit="1" customWidth="1"/>
    <col min="7692" max="7692" width="9.42578125" style="25" bestFit="1" customWidth="1"/>
    <col min="7693" max="7936" width="9.140625" style="25"/>
    <col min="7937" max="7937" width="15.85546875" style="25" customWidth="1"/>
    <col min="7938" max="7938" width="57.5703125" style="25" customWidth="1"/>
    <col min="7939" max="7939" width="20.140625" style="25" customWidth="1"/>
    <col min="7940" max="7941" width="17.5703125" style="25" bestFit="1" customWidth="1"/>
    <col min="7942" max="7942" width="16.42578125" style="25" bestFit="1" customWidth="1"/>
    <col min="7943" max="7943" width="15.5703125" style="25" bestFit="1" customWidth="1"/>
    <col min="7944" max="7944" width="11.85546875" style="25" bestFit="1" customWidth="1"/>
    <col min="7945" max="7945" width="15.42578125" style="25" bestFit="1" customWidth="1"/>
    <col min="7946" max="7946" width="9.42578125" style="25" bestFit="1" customWidth="1"/>
    <col min="7947" max="7947" width="15.42578125" style="25" bestFit="1" customWidth="1"/>
    <col min="7948" max="7948" width="9.42578125" style="25" bestFit="1" customWidth="1"/>
    <col min="7949" max="8192" width="9.140625" style="25"/>
    <col min="8193" max="8193" width="15.85546875" style="25" customWidth="1"/>
    <col min="8194" max="8194" width="57.5703125" style="25" customWidth="1"/>
    <col min="8195" max="8195" width="20.140625" style="25" customWidth="1"/>
    <col min="8196" max="8197" width="17.5703125" style="25" bestFit="1" customWidth="1"/>
    <col min="8198" max="8198" width="16.42578125" style="25" bestFit="1" customWidth="1"/>
    <col min="8199" max="8199" width="15.5703125" style="25" bestFit="1" customWidth="1"/>
    <col min="8200" max="8200" width="11.85546875" style="25" bestFit="1" customWidth="1"/>
    <col min="8201" max="8201" width="15.42578125" style="25" bestFit="1" customWidth="1"/>
    <col min="8202" max="8202" width="9.42578125" style="25" bestFit="1" customWidth="1"/>
    <col min="8203" max="8203" width="15.42578125" style="25" bestFit="1" customWidth="1"/>
    <col min="8204" max="8204" width="9.42578125" style="25" bestFit="1" customWidth="1"/>
    <col min="8205" max="8448" width="9.140625" style="25"/>
    <col min="8449" max="8449" width="15.85546875" style="25" customWidth="1"/>
    <col min="8450" max="8450" width="57.5703125" style="25" customWidth="1"/>
    <col min="8451" max="8451" width="20.140625" style="25" customWidth="1"/>
    <col min="8452" max="8453" width="17.5703125" style="25" bestFit="1" customWidth="1"/>
    <col min="8454" max="8454" width="16.42578125" style="25" bestFit="1" customWidth="1"/>
    <col min="8455" max="8455" width="15.5703125" style="25" bestFit="1" customWidth="1"/>
    <col min="8456" max="8456" width="11.85546875" style="25" bestFit="1" customWidth="1"/>
    <col min="8457" max="8457" width="15.42578125" style="25" bestFit="1" customWidth="1"/>
    <col min="8458" max="8458" width="9.42578125" style="25" bestFit="1" customWidth="1"/>
    <col min="8459" max="8459" width="15.42578125" style="25" bestFit="1" customWidth="1"/>
    <col min="8460" max="8460" width="9.42578125" style="25" bestFit="1" customWidth="1"/>
    <col min="8461" max="8704" width="9.140625" style="25"/>
    <col min="8705" max="8705" width="15.85546875" style="25" customWidth="1"/>
    <col min="8706" max="8706" width="57.5703125" style="25" customWidth="1"/>
    <col min="8707" max="8707" width="20.140625" style="25" customWidth="1"/>
    <col min="8708" max="8709" width="17.5703125" style="25" bestFit="1" customWidth="1"/>
    <col min="8710" max="8710" width="16.42578125" style="25" bestFit="1" customWidth="1"/>
    <col min="8711" max="8711" width="15.5703125" style="25" bestFit="1" customWidth="1"/>
    <col min="8712" max="8712" width="11.85546875" style="25" bestFit="1" customWidth="1"/>
    <col min="8713" max="8713" width="15.42578125" style="25" bestFit="1" customWidth="1"/>
    <col min="8714" max="8714" width="9.42578125" style="25" bestFit="1" customWidth="1"/>
    <col min="8715" max="8715" width="15.42578125" style="25" bestFit="1" customWidth="1"/>
    <col min="8716" max="8716" width="9.42578125" style="25" bestFit="1" customWidth="1"/>
    <col min="8717" max="8960" width="9.140625" style="25"/>
    <col min="8961" max="8961" width="15.85546875" style="25" customWidth="1"/>
    <col min="8962" max="8962" width="57.5703125" style="25" customWidth="1"/>
    <col min="8963" max="8963" width="20.140625" style="25" customWidth="1"/>
    <col min="8964" max="8965" width="17.5703125" style="25" bestFit="1" customWidth="1"/>
    <col min="8966" max="8966" width="16.42578125" style="25" bestFit="1" customWidth="1"/>
    <col min="8967" max="8967" width="15.5703125" style="25" bestFit="1" customWidth="1"/>
    <col min="8968" max="8968" width="11.85546875" style="25" bestFit="1" customWidth="1"/>
    <col min="8969" max="8969" width="15.42578125" style="25" bestFit="1" customWidth="1"/>
    <col min="8970" max="8970" width="9.42578125" style="25" bestFit="1" customWidth="1"/>
    <col min="8971" max="8971" width="15.42578125" style="25" bestFit="1" customWidth="1"/>
    <col min="8972" max="8972" width="9.42578125" style="25" bestFit="1" customWidth="1"/>
    <col min="8973" max="9216" width="9.140625" style="25"/>
    <col min="9217" max="9217" width="15.85546875" style="25" customWidth="1"/>
    <col min="9218" max="9218" width="57.5703125" style="25" customWidth="1"/>
    <col min="9219" max="9219" width="20.140625" style="25" customWidth="1"/>
    <col min="9220" max="9221" width="17.5703125" style="25" bestFit="1" customWidth="1"/>
    <col min="9222" max="9222" width="16.42578125" style="25" bestFit="1" customWidth="1"/>
    <col min="9223" max="9223" width="15.5703125" style="25" bestFit="1" customWidth="1"/>
    <col min="9224" max="9224" width="11.85546875" style="25" bestFit="1" customWidth="1"/>
    <col min="9225" max="9225" width="15.42578125" style="25" bestFit="1" customWidth="1"/>
    <col min="9226" max="9226" width="9.42578125" style="25" bestFit="1" customWidth="1"/>
    <col min="9227" max="9227" width="15.42578125" style="25" bestFit="1" customWidth="1"/>
    <col min="9228" max="9228" width="9.42578125" style="25" bestFit="1" customWidth="1"/>
    <col min="9229" max="9472" width="9.140625" style="25"/>
    <col min="9473" max="9473" width="15.85546875" style="25" customWidth="1"/>
    <col min="9474" max="9474" width="57.5703125" style="25" customWidth="1"/>
    <col min="9475" max="9475" width="20.140625" style="25" customWidth="1"/>
    <col min="9476" max="9477" width="17.5703125" style="25" bestFit="1" customWidth="1"/>
    <col min="9478" max="9478" width="16.42578125" style="25" bestFit="1" customWidth="1"/>
    <col min="9479" max="9479" width="15.5703125" style="25" bestFit="1" customWidth="1"/>
    <col min="9480" max="9480" width="11.85546875" style="25" bestFit="1" customWidth="1"/>
    <col min="9481" max="9481" width="15.42578125" style="25" bestFit="1" customWidth="1"/>
    <col min="9482" max="9482" width="9.42578125" style="25" bestFit="1" customWidth="1"/>
    <col min="9483" max="9483" width="15.42578125" style="25" bestFit="1" customWidth="1"/>
    <col min="9484" max="9484" width="9.42578125" style="25" bestFit="1" customWidth="1"/>
    <col min="9485" max="9728" width="9.140625" style="25"/>
    <col min="9729" max="9729" width="15.85546875" style="25" customWidth="1"/>
    <col min="9730" max="9730" width="57.5703125" style="25" customWidth="1"/>
    <col min="9731" max="9731" width="20.140625" style="25" customWidth="1"/>
    <col min="9732" max="9733" width="17.5703125" style="25" bestFit="1" customWidth="1"/>
    <col min="9734" max="9734" width="16.42578125" style="25" bestFit="1" customWidth="1"/>
    <col min="9735" max="9735" width="15.5703125" style="25" bestFit="1" customWidth="1"/>
    <col min="9736" max="9736" width="11.85546875" style="25" bestFit="1" customWidth="1"/>
    <col min="9737" max="9737" width="15.42578125" style="25" bestFit="1" customWidth="1"/>
    <col min="9738" max="9738" width="9.42578125" style="25" bestFit="1" customWidth="1"/>
    <col min="9739" max="9739" width="15.42578125" style="25" bestFit="1" customWidth="1"/>
    <col min="9740" max="9740" width="9.42578125" style="25" bestFit="1" customWidth="1"/>
    <col min="9741" max="9984" width="9.140625" style="25"/>
    <col min="9985" max="9985" width="15.85546875" style="25" customWidth="1"/>
    <col min="9986" max="9986" width="57.5703125" style="25" customWidth="1"/>
    <col min="9987" max="9987" width="20.140625" style="25" customWidth="1"/>
    <col min="9988" max="9989" width="17.5703125" style="25" bestFit="1" customWidth="1"/>
    <col min="9990" max="9990" width="16.42578125" style="25" bestFit="1" customWidth="1"/>
    <col min="9991" max="9991" width="15.5703125" style="25" bestFit="1" customWidth="1"/>
    <col min="9992" max="9992" width="11.85546875" style="25" bestFit="1" customWidth="1"/>
    <col min="9993" max="9993" width="15.42578125" style="25" bestFit="1" customWidth="1"/>
    <col min="9994" max="9994" width="9.42578125" style="25" bestFit="1" customWidth="1"/>
    <col min="9995" max="9995" width="15.42578125" style="25" bestFit="1" customWidth="1"/>
    <col min="9996" max="9996" width="9.42578125" style="25" bestFit="1" customWidth="1"/>
    <col min="9997" max="10240" width="9.140625" style="25"/>
    <col min="10241" max="10241" width="15.85546875" style="25" customWidth="1"/>
    <col min="10242" max="10242" width="57.5703125" style="25" customWidth="1"/>
    <col min="10243" max="10243" width="20.140625" style="25" customWidth="1"/>
    <col min="10244" max="10245" width="17.5703125" style="25" bestFit="1" customWidth="1"/>
    <col min="10246" max="10246" width="16.42578125" style="25" bestFit="1" customWidth="1"/>
    <col min="10247" max="10247" width="15.5703125" style="25" bestFit="1" customWidth="1"/>
    <col min="10248" max="10248" width="11.85546875" style="25" bestFit="1" customWidth="1"/>
    <col min="10249" max="10249" width="15.42578125" style="25" bestFit="1" customWidth="1"/>
    <col min="10250" max="10250" width="9.42578125" style="25" bestFit="1" customWidth="1"/>
    <col min="10251" max="10251" width="15.42578125" style="25" bestFit="1" customWidth="1"/>
    <col min="10252" max="10252" width="9.42578125" style="25" bestFit="1" customWidth="1"/>
    <col min="10253" max="10496" width="9.140625" style="25"/>
    <col min="10497" max="10497" width="15.85546875" style="25" customWidth="1"/>
    <col min="10498" max="10498" width="57.5703125" style="25" customWidth="1"/>
    <col min="10499" max="10499" width="20.140625" style="25" customWidth="1"/>
    <col min="10500" max="10501" width="17.5703125" style="25" bestFit="1" customWidth="1"/>
    <col min="10502" max="10502" width="16.42578125" style="25" bestFit="1" customWidth="1"/>
    <col min="10503" max="10503" width="15.5703125" style="25" bestFit="1" customWidth="1"/>
    <col min="10504" max="10504" width="11.85546875" style="25" bestFit="1" customWidth="1"/>
    <col min="10505" max="10505" width="15.42578125" style="25" bestFit="1" customWidth="1"/>
    <col min="10506" max="10506" width="9.42578125" style="25" bestFit="1" customWidth="1"/>
    <col min="10507" max="10507" width="15.42578125" style="25" bestFit="1" customWidth="1"/>
    <col min="10508" max="10508" width="9.42578125" style="25" bestFit="1" customWidth="1"/>
    <col min="10509" max="10752" width="9.140625" style="25"/>
    <col min="10753" max="10753" width="15.85546875" style="25" customWidth="1"/>
    <col min="10754" max="10754" width="57.5703125" style="25" customWidth="1"/>
    <col min="10755" max="10755" width="20.140625" style="25" customWidth="1"/>
    <col min="10756" max="10757" width="17.5703125" style="25" bestFit="1" customWidth="1"/>
    <col min="10758" max="10758" width="16.42578125" style="25" bestFit="1" customWidth="1"/>
    <col min="10759" max="10759" width="15.5703125" style="25" bestFit="1" customWidth="1"/>
    <col min="10760" max="10760" width="11.85546875" style="25" bestFit="1" customWidth="1"/>
    <col min="10761" max="10761" width="15.42578125" style="25" bestFit="1" customWidth="1"/>
    <col min="10762" max="10762" width="9.42578125" style="25" bestFit="1" customWidth="1"/>
    <col min="10763" max="10763" width="15.42578125" style="25" bestFit="1" customWidth="1"/>
    <col min="10764" max="10764" width="9.42578125" style="25" bestFit="1" customWidth="1"/>
    <col min="10765" max="11008" width="9.140625" style="25"/>
    <col min="11009" max="11009" width="15.85546875" style="25" customWidth="1"/>
    <col min="11010" max="11010" width="57.5703125" style="25" customWidth="1"/>
    <col min="11011" max="11011" width="20.140625" style="25" customWidth="1"/>
    <col min="11012" max="11013" width="17.5703125" style="25" bestFit="1" customWidth="1"/>
    <col min="11014" max="11014" width="16.42578125" style="25" bestFit="1" customWidth="1"/>
    <col min="11015" max="11015" width="15.5703125" style="25" bestFit="1" customWidth="1"/>
    <col min="11016" max="11016" width="11.85546875" style="25" bestFit="1" customWidth="1"/>
    <col min="11017" max="11017" width="15.42578125" style="25" bestFit="1" customWidth="1"/>
    <col min="11018" max="11018" width="9.42578125" style="25" bestFit="1" customWidth="1"/>
    <col min="11019" max="11019" width="15.42578125" style="25" bestFit="1" customWidth="1"/>
    <col min="11020" max="11020" width="9.42578125" style="25" bestFit="1" customWidth="1"/>
    <col min="11021" max="11264" width="9.140625" style="25"/>
    <col min="11265" max="11265" width="15.85546875" style="25" customWidth="1"/>
    <col min="11266" max="11266" width="57.5703125" style="25" customWidth="1"/>
    <col min="11267" max="11267" width="20.140625" style="25" customWidth="1"/>
    <col min="11268" max="11269" width="17.5703125" style="25" bestFit="1" customWidth="1"/>
    <col min="11270" max="11270" width="16.42578125" style="25" bestFit="1" customWidth="1"/>
    <col min="11271" max="11271" width="15.5703125" style="25" bestFit="1" customWidth="1"/>
    <col min="11272" max="11272" width="11.85546875" style="25" bestFit="1" customWidth="1"/>
    <col min="11273" max="11273" width="15.42578125" style="25" bestFit="1" customWidth="1"/>
    <col min="11274" max="11274" width="9.42578125" style="25" bestFit="1" customWidth="1"/>
    <col min="11275" max="11275" width="15.42578125" style="25" bestFit="1" customWidth="1"/>
    <col min="11276" max="11276" width="9.42578125" style="25" bestFit="1" customWidth="1"/>
    <col min="11277" max="11520" width="9.140625" style="25"/>
    <col min="11521" max="11521" width="15.85546875" style="25" customWidth="1"/>
    <col min="11522" max="11522" width="57.5703125" style="25" customWidth="1"/>
    <col min="11523" max="11523" width="20.140625" style="25" customWidth="1"/>
    <col min="11524" max="11525" width="17.5703125" style="25" bestFit="1" customWidth="1"/>
    <col min="11526" max="11526" width="16.42578125" style="25" bestFit="1" customWidth="1"/>
    <col min="11527" max="11527" width="15.5703125" style="25" bestFit="1" customWidth="1"/>
    <col min="11528" max="11528" width="11.85546875" style="25" bestFit="1" customWidth="1"/>
    <col min="11529" max="11529" width="15.42578125" style="25" bestFit="1" customWidth="1"/>
    <col min="11530" max="11530" width="9.42578125" style="25" bestFit="1" customWidth="1"/>
    <col min="11531" max="11531" width="15.42578125" style="25" bestFit="1" customWidth="1"/>
    <col min="11532" max="11532" width="9.42578125" style="25" bestFit="1" customWidth="1"/>
    <col min="11533" max="11776" width="9.140625" style="25"/>
    <col min="11777" max="11777" width="15.85546875" style="25" customWidth="1"/>
    <col min="11778" max="11778" width="57.5703125" style="25" customWidth="1"/>
    <col min="11779" max="11779" width="20.140625" style="25" customWidth="1"/>
    <col min="11780" max="11781" width="17.5703125" style="25" bestFit="1" customWidth="1"/>
    <col min="11782" max="11782" width="16.42578125" style="25" bestFit="1" customWidth="1"/>
    <col min="11783" max="11783" width="15.5703125" style="25" bestFit="1" customWidth="1"/>
    <col min="11784" max="11784" width="11.85546875" style="25" bestFit="1" customWidth="1"/>
    <col min="11785" max="11785" width="15.42578125" style="25" bestFit="1" customWidth="1"/>
    <col min="11786" max="11786" width="9.42578125" style="25" bestFit="1" customWidth="1"/>
    <col min="11787" max="11787" width="15.42578125" style="25" bestFit="1" customWidth="1"/>
    <col min="11788" max="11788" width="9.42578125" style="25" bestFit="1" customWidth="1"/>
    <col min="11789" max="12032" width="9.140625" style="25"/>
    <col min="12033" max="12033" width="15.85546875" style="25" customWidth="1"/>
    <col min="12034" max="12034" width="57.5703125" style="25" customWidth="1"/>
    <col min="12035" max="12035" width="20.140625" style="25" customWidth="1"/>
    <col min="12036" max="12037" width="17.5703125" style="25" bestFit="1" customWidth="1"/>
    <col min="12038" max="12038" width="16.42578125" style="25" bestFit="1" customWidth="1"/>
    <col min="12039" max="12039" width="15.5703125" style="25" bestFit="1" customWidth="1"/>
    <col min="12040" max="12040" width="11.85546875" style="25" bestFit="1" customWidth="1"/>
    <col min="12041" max="12041" width="15.42578125" style="25" bestFit="1" customWidth="1"/>
    <col min="12042" max="12042" width="9.42578125" style="25" bestFit="1" customWidth="1"/>
    <col min="12043" max="12043" width="15.42578125" style="25" bestFit="1" customWidth="1"/>
    <col min="12044" max="12044" width="9.42578125" style="25" bestFit="1" customWidth="1"/>
    <col min="12045" max="12288" width="9.140625" style="25"/>
    <col min="12289" max="12289" width="15.85546875" style="25" customWidth="1"/>
    <col min="12290" max="12290" width="57.5703125" style="25" customWidth="1"/>
    <col min="12291" max="12291" width="20.140625" style="25" customWidth="1"/>
    <col min="12292" max="12293" width="17.5703125" style="25" bestFit="1" customWidth="1"/>
    <col min="12294" max="12294" width="16.42578125" style="25" bestFit="1" customWidth="1"/>
    <col min="12295" max="12295" width="15.5703125" style="25" bestFit="1" customWidth="1"/>
    <col min="12296" max="12296" width="11.85546875" style="25" bestFit="1" customWidth="1"/>
    <col min="12297" max="12297" width="15.42578125" style="25" bestFit="1" customWidth="1"/>
    <col min="12298" max="12298" width="9.42578125" style="25" bestFit="1" customWidth="1"/>
    <col min="12299" max="12299" width="15.42578125" style="25" bestFit="1" customWidth="1"/>
    <col min="12300" max="12300" width="9.42578125" style="25" bestFit="1" customWidth="1"/>
    <col min="12301" max="12544" width="9.140625" style="25"/>
    <col min="12545" max="12545" width="15.85546875" style="25" customWidth="1"/>
    <col min="12546" max="12546" width="57.5703125" style="25" customWidth="1"/>
    <col min="12547" max="12547" width="20.140625" style="25" customWidth="1"/>
    <col min="12548" max="12549" width="17.5703125" style="25" bestFit="1" customWidth="1"/>
    <col min="12550" max="12550" width="16.42578125" style="25" bestFit="1" customWidth="1"/>
    <col min="12551" max="12551" width="15.5703125" style="25" bestFit="1" customWidth="1"/>
    <col min="12552" max="12552" width="11.85546875" style="25" bestFit="1" customWidth="1"/>
    <col min="12553" max="12553" width="15.42578125" style="25" bestFit="1" customWidth="1"/>
    <col min="12554" max="12554" width="9.42578125" style="25" bestFit="1" customWidth="1"/>
    <col min="12555" max="12555" width="15.42578125" style="25" bestFit="1" customWidth="1"/>
    <col min="12556" max="12556" width="9.42578125" style="25" bestFit="1" customWidth="1"/>
    <col min="12557" max="12800" width="9.140625" style="25"/>
    <col min="12801" max="12801" width="15.85546875" style="25" customWidth="1"/>
    <col min="12802" max="12802" width="57.5703125" style="25" customWidth="1"/>
    <col min="12803" max="12803" width="20.140625" style="25" customWidth="1"/>
    <col min="12804" max="12805" width="17.5703125" style="25" bestFit="1" customWidth="1"/>
    <col min="12806" max="12806" width="16.42578125" style="25" bestFit="1" customWidth="1"/>
    <col min="12807" max="12807" width="15.5703125" style="25" bestFit="1" customWidth="1"/>
    <col min="12808" max="12808" width="11.85546875" style="25" bestFit="1" customWidth="1"/>
    <col min="12809" max="12809" width="15.42578125" style="25" bestFit="1" customWidth="1"/>
    <col min="12810" max="12810" width="9.42578125" style="25" bestFit="1" customWidth="1"/>
    <col min="12811" max="12811" width="15.42578125" style="25" bestFit="1" customWidth="1"/>
    <col min="12812" max="12812" width="9.42578125" style="25" bestFit="1" customWidth="1"/>
    <col min="12813" max="13056" width="9.140625" style="25"/>
    <col min="13057" max="13057" width="15.85546875" style="25" customWidth="1"/>
    <col min="13058" max="13058" width="57.5703125" style="25" customWidth="1"/>
    <col min="13059" max="13059" width="20.140625" style="25" customWidth="1"/>
    <col min="13060" max="13061" width="17.5703125" style="25" bestFit="1" customWidth="1"/>
    <col min="13062" max="13062" width="16.42578125" style="25" bestFit="1" customWidth="1"/>
    <col min="13063" max="13063" width="15.5703125" style="25" bestFit="1" customWidth="1"/>
    <col min="13064" max="13064" width="11.85546875" style="25" bestFit="1" customWidth="1"/>
    <col min="13065" max="13065" width="15.42578125" style="25" bestFit="1" customWidth="1"/>
    <col min="13066" max="13066" width="9.42578125" style="25" bestFit="1" customWidth="1"/>
    <col min="13067" max="13067" width="15.42578125" style="25" bestFit="1" customWidth="1"/>
    <col min="13068" max="13068" width="9.42578125" style="25" bestFit="1" customWidth="1"/>
    <col min="13069" max="13312" width="9.140625" style="25"/>
    <col min="13313" max="13313" width="15.85546875" style="25" customWidth="1"/>
    <col min="13314" max="13314" width="57.5703125" style="25" customWidth="1"/>
    <col min="13315" max="13315" width="20.140625" style="25" customWidth="1"/>
    <col min="13316" max="13317" width="17.5703125" style="25" bestFit="1" customWidth="1"/>
    <col min="13318" max="13318" width="16.42578125" style="25" bestFit="1" customWidth="1"/>
    <col min="13319" max="13319" width="15.5703125" style="25" bestFit="1" customWidth="1"/>
    <col min="13320" max="13320" width="11.85546875" style="25" bestFit="1" customWidth="1"/>
    <col min="13321" max="13321" width="15.42578125" style="25" bestFit="1" customWidth="1"/>
    <col min="13322" max="13322" width="9.42578125" style="25" bestFit="1" customWidth="1"/>
    <col min="13323" max="13323" width="15.42578125" style="25" bestFit="1" customWidth="1"/>
    <col min="13324" max="13324" width="9.42578125" style="25" bestFit="1" customWidth="1"/>
    <col min="13325" max="13568" width="9.140625" style="25"/>
    <col min="13569" max="13569" width="15.85546875" style="25" customWidth="1"/>
    <col min="13570" max="13570" width="57.5703125" style="25" customWidth="1"/>
    <col min="13571" max="13571" width="20.140625" style="25" customWidth="1"/>
    <col min="13572" max="13573" width="17.5703125" style="25" bestFit="1" customWidth="1"/>
    <col min="13574" max="13574" width="16.42578125" style="25" bestFit="1" customWidth="1"/>
    <col min="13575" max="13575" width="15.5703125" style="25" bestFit="1" customWidth="1"/>
    <col min="13576" max="13576" width="11.85546875" style="25" bestFit="1" customWidth="1"/>
    <col min="13577" max="13577" width="15.42578125" style="25" bestFit="1" customWidth="1"/>
    <col min="13578" max="13578" width="9.42578125" style="25" bestFit="1" customWidth="1"/>
    <col min="13579" max="13579" width="15.42578125" style="25" bestFit="1" customWidth="1"/>
    <col min="13580" max="13580" width="9.42578125" style="25" bestFit="1" customWidth="1"/>
    <col min="13581" max="13824" width="9.140625" style="25"/>
    <col min="13825" max="13825" width="15.85546875" style="25" customWidth="1"/>
    <col min="13826" max="13826" width="57.5703125" style="25" customWidth="1"/>
    <col min="13827" max="13827" width="20.140625" style="25" customWidth="1"/>
    <col min="13828" max="13829" width="17.5703125" style="25" bestFit="1" customWidth="1"/>
    <col min="13830" max="13830" width="16.42578125" style="25" bestFit="1" customWidth="1"/>
    <col min="13831" max="13831" width="15.5703125" style="25" bestFit="1" customWidth="1"/>
    <col min="13832" max="13832" width="11.85546875" style="25" bestFit="1" customWidth="1"/>
    <col min="13833" max="13833" width="15.42578125" style="25" bestFit="1" customWidth="1"/>
    <col min="13834" max="13834" width="9.42578125" style="25" bestFit="1" customWidth="1"/>
    <col min="13835" max="13835" width="15.42578125" style="25" bestFit="1" customWidth="1"/>
    <col min="13836" max="13836" width="9.42578125" style="25" bestFit="1" customWidth="1"/>
    <col min="13837" max="14080" width="9.140625" style="25"/>
    <col min="14081" max="14081" width="15.85546875" style="25" customWidth="1"/>
    <col min="14082" max="14082" width="57.5703125" style="25" customWidth="1"/>
    <col min="14083" max="14083" width="20.140625" style="25" customWidth="1"/>
    <col min="14084" max="14085" width="17.5703125" style="25" bestFit="1" customWidth="1"/>
    <col min="14086" max="14086" width="16.42578125" style="25" bestFit="1" customWidth="1"/>
    <col min="14087" max="14087" width="15.5703125" style="25" bestFit="1" customWidth="1"/>
    <col min="14088" max="14088" width="11.85546875" style="25" bestFit="1" customWidth="1"/>
    <col min="14089" max="14089" width="15.42578125" style="25" bestFit="1" customWidth="1"/>
    <col min="14090" max="14090" width="9.42578125" style="25" bestFit="1" customWidth="1"/>
    <col min="14091" max="14091" width="15.42578125" style="25" bestFit="1" customWidth="1"/>
    <col min="14092" max="14092" width="9.42578125" style="25" bestFit="1" customWidth="1"/>
    <col min="14093" max="14336" width="9.140625" style="25"/>
    <col min="14337" max="14337" width="15.85546875" style="25" customWidth="1"/>
    <col min="14338" max="14338" width="57.5703125" style="25" customWidth="1"/>
    <col min="14339" max="14339" width="20.140625" style="25" customWidth="1"/>
    <col min="14340" max="14341" width="17.5703125" style="25" bestFit="1" customWidth="1"/>
    <col min="14342" max="14342" width="16.42578125" style="25" bestFit="1" customWidth="1"/>
    <col min="14343" max="14343" width="15.5703125" style="25" bestFit="1" customWidth="1"/>
    <col min="14344" max="14344" width="11.85546875" style="25" bestFit="1" customWidth="1"/>
    <col min="14345" max="14345" width="15.42578125" style="25" bestFit="1" customWidth="1"/>
    <col min="14346" max="14346" width="9.42578125" style="25" bestFit="1" customWidth="1"/>
    <col min="14347" max="14347" width="15.42578125" style="25" bestFit="1" customWidth="1"/>
    <col min="14348" max="14348" width="9.42578125" style="25" bestFit="1" customWidth="1"/>
    <col min="14349" max="14592" width="9.140625" style="25"/>
    <col min="14593" max="14593" width="15.85546875" style="25" customWidth="1"/>
    <col min="14594" max="14594" width="57.5703125" style="25" customWidth="1"/>
    <col min="14595" max="14595" width="20.140625" style="25" customWidth="1"/>
    <col min="14596" max="14597" width="17.5703125" style="25" bestFit="1" customWidth="1"/>
    <col min="14598" max="14598" width="16.42578125" style="25" bestFit="1" customWidth="1"/>
    <col min="14599" max="14599" width="15.5703125" style="25" bestFit="1" customWidth="1"/>
    <col min="14600" max="14600" width="11.85546875" style="25" bestFit="1" customWidth="1"/>
    <col min="14601" max="14601" width="15.42578125" style="25" bestFit="1" customWidth="1"/>
    <col min="14602" max="14602" width="9.42578125" style="25" bestFit="1" customWidth="1"/>
    <col min="14603" max="14603" width="15.42578125" style="25" bestFit="1" customWidth="1"/>
    <col min="14604" max="14604" width="9.42578125" style="25" bestFit="1" customWidth="1"/>
    <col min="14605" max="14848" width="9.140625" style="25"/>
    <col min="14849" max="14849" width="15.85546875" style="25" customWidth="1"/>
    <col min="14850" max="14850" width="57.5703125" style="25" customWidth="1"/>
    <col min="14851" max="14851" width="20.140625" style="25" customWidth="1"/>
    <col min="14852" max="14853" width="17.5703125" style="25" bestFit="1" customWidth="1"/>
    <col min="14854" max="14854" width="16.42578125" style="25" bestFit="1" customWidth="1"/>
    <col min="14855" max="14855" width="15.5703125" style="25" bestFit="1" customWidth="1"/>
    <col min="14856" max="14856" width="11.85546875" style="25" bestFit="1" customWidth="1"/>
    <col min="14857" max="14857" width="15.42578125" style="25" bestFit="1" customWidth="1"/>
    <col min="14858" max="14858" width="9.42578125" style="25" bestFit="1" customWidth="1"/>
    <col min="14859" max="14859" width="15.42578125" style="25" bestFit="1" customWidth="1"/>
    <col min="14860" max="14860" width="9.42578125" style="25" bestFit="1" customWidth="1"/>
    <col min="14861" max="15104" width="9.140625" style="25"/>
    <col min="15105" max="15105" width="15.85546875" style="25" customWidth="1"/>
    <col min="15106" max="15106" width="57.5703125" style="25" customWidth="1"/>
    <col min="15107" max="15107" width="20.140625" style="25" customWidth="1"/>
    <col min="15108" max="15109" width="17.5703125" style="25" bestFit="1" customWidth="1"/>
    <col min="15110" max="15110" width="16.42578125" style="25" bestFit="1" customWidth="1"/>
    <col min="15111" max="15111" width="15.5703125" style="25" bestFit="1" customWidth="1"/>
    <col min="15112" max="15112" width="11.85546875" style="25" bestFit="1" customWidth="1"/>
    <col min="15113" max="15113" width="15.42578125" style="25" bestFit="1" customWidth="1"/>
    <col min="15114" max="15114" width="9.42578125" style="25" bestFit="1" customWidth="1"/>
    <col min="15115" max="15115" width="15.42578125" style="25" bestFit="1" customWidth="1"/>
    <col min="15116" max="15116" width="9.42578125" style="25" bestFit="1" customWidth="1"/>
    <col min="15117" max="15360" width="9.140625" style="25"/>
    <col min="15361" max="15361" width="15.85546875" style="25" customWidth="1"/>
    <col min="15362" max="15362" width="57.5703125" style="25" customWidth="1"/>
    <col min="15363" max="15363" width="20.140625" style="25" customWidth="1"/>
    <col min="15364" max="15365" width="17.5703125" style="25" bestFit="1" customWidth="1"/>
    <col min="15366" max="15366" width="16.42578125" style="25" bestFit="1" customWidth="1"/>
    <col min="15367" max="15367" width="15.5703125" style="25" bestFit="1" customWidth="1"/>
    <col min="15368" max="15368" width="11.85546875" style="25" bestFit="1" customWidth="1"/>
    <col min="15369" max="15369" width="15.42578125" style="25" bestFit="1" customWidth="1"/>
    <col min="15370" max="15370" width="9.42578125" style="25" bestFit="1" customWidth="1"/>
    <col min="15371" max="15371" width="15.42578125" style="25" bestFit="1" customWidth="1"/>
    <col min="15372" max="15372" width="9.42578125" style="25" bestFit="1" customWidth="1"/>
    <col min="15373" max="15616" width="9.140625" style="25"/>
    <col min="15617" max="15617" width="15.85546875" style="25" customWidth="1"/>
    <col min="15618" max="15618" width="57.5703125" style="25" customWidth="1"/>
    <col min="15619" max="15619" width="20.140625" style="25" customWidth="1"/>
    <col min="15620" max="15621" width="17.5703125" style="25" bestFit="1" customWidth="1"/>
    <col min="15622" max="15622" width="16.42578125" style="25" bestFit="1" customWidth="1"/>
    <col min="15623" max="15623" width="15.5703125" style="25" bestFit="1" customWidth="1"/>
    <col min="15624" max="15624" width="11.85546875" style="25" bestFit="1" customWidth="1"/>
    <col min="15625" max="15625" width="15.42578125" style="25" bestFit="1" customWidth="1"/>
    <col min="15626" max="15626" width="9.42578125" style="25" bestFit="1" customWidth="1"/>
    <col min="15627" max="15627" width="15.42578125" style="25" bestFit="1" customWidth="1"/>
    <col min="15628" max="15628" width="9.42578125" style="25" bestFit="1" customWidth="1"/>
    <col min="15629" max="15872" width="9.140625" style="25"/>
    <col min="15873" max="15873" width="15.85546875" style="25" customWidth="1"/>
    <col min="15874" max="15874" width="57.5703125" style="25" customWidth="1"/>
    <col min="15875" max="15875" width="20.140625" style="25" customWidth="1"/>
    <col min="15876" max="15877" width="17.5703125" style="25" bestFit="1" customWidth="1"/>
    <col min="15878" max="15878" width="16.42578125" style="25" bestFit="1" customWidth="1"/>
    <col min="15879" max="15879" width="15.5703125" style="25" bestFit="1" customWidth="1"/>
    <col min="15880" max="15880" width="11.85546875" style="25" bestFit="1" customWidth="1"/>
    <col min="15881" max="15881" width="15.42578125" style="25" bestFit="1" customWidth="1"/>
    <col min="15882" max="15882" width="9.42578125" style="25" bestFit="1" customWidth="1"/>
    <col min="15883" max="15883" width="15.42578125" style="25" bestFit="1" customWidth="1"/>
    <col min="15884" max="15884" width="9.42578125" style="25" bestFit="1" customWidth="1"/>
    <col min="15885" max="16128" width="9.140625" style="25"/>
    <col min="16129" max="16129" width="15.85546875" style="25" customWidth="1"/>
    <col min="16130" max="16130" width="57.5703125" style="25" customWidth="1"/>
    <col min="16131" max="16131" width="20.140625" style="25" customWidth="1"/>
    <col min="16132" max="16133" width="17.5703125" style="25" bestFit="1" customWidth="1"/>
    <col min="16134" max="16134" width="16.42578125" style="25" bestFit="1" customWidth="1"/>
    <col min="16135" max="16135" width="15.5703125" style="25" bestFit="1" customWidth="1"/>
    <col min="16136" max="16136" width="11.85546875" style="25" bestFit="1" customWidth="1"/>
    <col min="16137" max="16137" width="15.42578125" style="25" bestFit="1" customWidth="1"/>
    <col min="16138" max="16138" width="9.42578125" style="25" bestFit="1" customWidth="1"/>
    <col min="16139" max="16139" width="15.42578125" style="25" bestFit="1" customWidth="1"/>
    <col min="16140" max="16140" width="9.42578125" style="25" bestFit="1" customWidth="1"/>
    <col min="16141" max="16384" width="9.140625" style="25"/>
  </cols>
  <sheetData>
    <row r="1" spans="1:15" x14ac:dyDescent="0.25">
      <c r="A1" s="168" t="s">
        <v>0</v>
      </c>
      <c r="B1" s="168"/>
      <c r="C1" s="23"/>
      <c r="D1" s="23"/>
      <c r="E1" s="23"/>
      <c r="F1" s="23"/>
    </row>
    <row r="2" spans="1:15" x14ac:dyDescent="0.25">
      <c r="A2" s="166" t="s">
        <v>2</v>
      </c>
      <c r="B2" s="166"/>
      <c r="C2" s="166"/>
      <c r="D2" s="166"/>
      <c r="E2" s="166"/>
      <c r="F2" s="166"/>
      <c r="G2" s="166"/>
      <c r="H2" s="166"/>
      <c r="I2" s="26"/>
      <c r="J2" s="26"/>
      <c r="K2" s="26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8"/>
      <c r="J3" s="28"/>
      <c r="K3" s="28"/>
    </row>
    <row r="4" spans="1:15" x14ac:dyDescent="0.25">
      <c r="A4" s="166" t="s">
        <v>23</v>
      </c>
      <c r="B4" s="166"/>
      <c r="C4" s="166"/>
      <c r="D4" s="166"/>
      <c r="E4" s="166"/>
      <c r="F4" s="166"/>
      <c r="G4" s="166"/>
      <c r="H4" s="166"/>
      <c r="I4" s="26"/>
      <c r="J4" s="26"/>
      <c r="K4" s="26"/>
    </row>
    <row r="5" spans="1:15" x14ac:dyDescent="0.25">
      <c r="A5" s="27"/>
      <c r="B5" s="27"/>
      <c r="C5" s="27"/>
      <c r="D5" s="27"/>
      <c r="E5" s="27"/>
      <c r="F5" s="27"/>
      <c r="G5" s="27"/>
      <c r="H5" s="27"/>
      <c r="I5" s="28"/>
      <c r="J5" s="28"/>
      <c r="K5" s="28"/>
    </row>
    <row r="6" spans="1:15" x14ac:dyDescent="0.25">
      <c r="A6" s="166" t="s">
        <v>24</v>
      </c>
      <c r="B6" s="166"/>
      <c r="C6" s="166"/>
      <c r="D6" s="166"/>
      <c r="E6" s="166"/>
      <c r="F6" s="166"/>
      <c r="G6" s="166"/>
      <c r="H6" s="166"/>
      <c r="I6" s="26"/>
      <c r="J6" s="26"/>
      <c r="K6" s="26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28"/>
      <c r="J7" s="28"/>
      <c r="K7" s="28"/>
    </row>
    <row r="8" spans="1:15" s="29" customFormat="1" ht="63" x14ac:dyDescent="0.25">
      <c r="A8" s="167" t="s">
        <v>5</v>
      </c>
      <c r="B8" s="167"/>
      <c r="C8" s="62" t="str">
        <f t="shared" ref="C8:H8" si="0">UPPER(C11)</f>
        <v>OSTVARENJE/IZVRŠENJE 
01.2024. - 12.2024.</v>
      </c>
      <c r="D8" s="62" t="str">
        <f t="shared" si="0"/>
        <v>IZVORNI PLAN ILI REBALANS 
2025.</v>
      </c>
      <c r="E8" s="62" t="str">
        <f t="shared" si="0"/>
        <v>TEKUĆI PLAN 
2025.</v>
      </c>
      <c r="F8" s="62" t="str">
        <f t="shared" si="0"/>
        <v>OSTVARENJE/IZVRŠENJE 
01.2025. - 12.2025.</v>
      </c>
      <c r="G8" s="62" t="str">
        <f t="shared" si="0"/>
        <v>INDEKS
(5)/(2)</v>
      </c>
      <c r="H8" s="62" t="str">
        <f t="shared" si="0"/>
        <v>INDEKS
(5)/(4)</v>
      </c>
    </row>
    <row r="9" spans="1:15" s="29" customFormat="1" x14ac:dyDescent="0.25">
      <c r="A9" s="167">
        <v>1</v>
      </c>
      <c r="B9" s="167"/>
      <c r="C9" s="63">
        <v>2</v>
      </c>
      <c r="D9" s="63">
        <v>3</v>
      </c>
      <c r="E9" s="63">
        <v>4.3333333333333304</v>
      </c>
      <c r="F9" s="63">
        <v>5.0833333333333304</v>
      </c>
      <c r="G9" s="63">
        <v>6</v>
      </c>
      <c r="H9" s="63">
        <v>7</v>
      </c>
      <c r="I9" s="25"/>
      <c r="J9" s="25"/>
      <c r="K9" s="25"/>
      <c r="L9" s="25"/>
    </row>
    <row r="10" spans="1:15" s="29" customFormat="1" x14ac:dyDescent="0.25">
      <c r="A10" s="30"/>
      <c r="B10" s="31" t="s">
        <v>25</v>
      </c>
      <c r="C10" s="32">
        <v>7538000</v>
      </c>
      <c r="D10" s="33">
        <f>D13</f>
        <v>12302632</v>
      </c>
      <c r="E10" s="33">
        <f>E13</f>
        <v>12302632</v>
      </c>
      <c r="F10" s="32">
        <f>F13</f>
        <v>12302632</v>
      </c>
      <c r="G10" s="32">
        <v>163.21</v>
      </c>
      <c r="H10" s="32">
        <f>H13</f>
        <v>100</v>
      </c>
      <c r="I10" s="25"/>
      <c r="J10" s="25"/>
      <c r="K10" s="25"/>
      <c r="L10" s="25"/>
    </row>
    <row r="11" spans="1:15" ht="63" hidden="1" x14ac:dyDescent="0.25">
      <c r="A11" s="34" t="s">
        <v>26</v>
      </c>
      <c r="B11" s="34" t="s">
        <v>26</v>
      </c>
      <c r="C11" s="35" t="s">
        <v>27</v>
      </c>
      <c r="D11" s="35" t="s">
        <v>28</v>
      </c>
      <c r="E11" s="35" t="s">
        <v>29</v>
      </c>
      <c r="F11" s="35" t="s">
        <v>30</v>
      </c>
      <c r="G11" s="35" t="s">
        <v>31</v>
      </c>
      <c r="H11" s="35" t="s">
        <v>32</v>
      </c>
    </row>
    <row r="12" spans="1:15" hidden="1" x14ac:dyDescent="0.25">
      <c r="A12" s="34" t="s">
        <v>33</v>
      </c>
      <c r="B12" s="34" t="s">
        <v>26</v>
      </c>
      <c r="C12" s="36" t="s">
        <v>34</v>
      </c>
      <c r="D12" s="36" t="s">
        <v>34</v>
      </c>
      <c r="E12" s="36" t="s">
        <v>34</v>
      </c>
      <c r="F12" s="36" t="s">
        <v>34</v>
      </c>
      <c r="G12" s="36" t="s">
        <v>26</v>
      </c>
      <c r="H12" s="36" t="s">
        <v>26</v>
      </c>
    </row>
    <row r="13" spans="1:15" hidden="1" x14ac:dyDescent="0.25">
      <c r="A13" s="37" t="s">
        <v>35</v>
      </c>
      <c r="B13" s="37" t="s">
        <v>26</v>
      </c>
      <c r="C13" s="38">
        <v>5626737.3799999999</v>
      </c>
      <c r="D13" s="39">
        <v>12302632</v>
      </c>
      <c r="E13" s="39">
        <v>12302632</v>
      </c>
      <c r="F13" s="38">
        <v>12302632</v>
      </c>
      <c r="G13" s="38">
        <v>218.64592514534601</v>
      </c>
      <c r="H13" s="38">
        <v>100</v>
      </c>
    </row>
    <row r="14" spans="1:15" x14ac:dyDescent="0.25">
      <c r="A14" s="40" t="s">
        <v>36</v>
      </c>
      <c r="B14" s="41" t="s">
        <v>37</v>
      </c>
      <c r="C14" s="42">
        <v>7538000</v>
      </c>
      <c r="D14" s="43">
        <v>12302632</v>
      </c>
      <c r="E14" s="43">
        <v>12302632</v>
      </c>
      <c r="F14" s="42">
        <v>12302632</v>
      </c>
      <c r="G14" s="42">
        <v>163.21</v>
      </c>
      <c r="H14" s="42">
        <v>100</v>
      </c>
      <c r="I14" s="44"/>
      <c r="J14" s="44"/>
      <c r="K14" s="44"/>
      <c r="L14" s="44"/>
      <c r="M14" s="44"/>
      <c r="N14" s="44"/>
      <c r="O14" s="44"/>
    </row>
    <row r="15" spans="1:15" ht="31.5" x14ac:dyDescent="0.25">
      <c r="A15" s="45" t="s">
        <v>38</v>
      </c>
      <c r="B15" s="46" t="s">
        <v>39</v>
      </c>
      <c r="C15" s="47">
        <v>7538000</v>
      </c>
      <c r="D15" s="48">
        <v>12302632</v>
      </c>
      <c r="E15" s="48">
        <v>12302632</v>
      </c>
      <c r="F15" s="47">
        <v>12302632</v>
      </c>
      <c r="G15" s="47">
        <v>163.21</v>
      </c>
      <c r="H15" s="47">
        <v>100</v>
      </c>
    </row>
    <row r="16" spans="1:15" x14ac:dyDescent="0.25">
      <c r="A16" s="49" t="s">
        <v>40</v>
      </c>
      <c r="B16" s="50" t="s">
        <v>41</v>
      </c>
      <c r="C16" s="47">
        <v>7538000</v>
      </c>
      <c r="D16" s="47"/>
      <c r="E16" s="47"/>
      <c r="F16" s="47">
        <v>12302632</v>
      </c>
      <c r="G16" s="47">
        <v>163.21</v>
      </c>
      <c r="H16" s="47"/>
    </row>
    <row r="17" spans="1:8" x14ac:dyDescent="0.25">
      <c r="A17" s="51" t="s">
        <v>42</v>
      </c>
      <c r="B17" s="50" t="s">
        <v>43</v>
      </c>
      <c r="C17" s="47">
        <v>7257900</v>
      </c>
      <c r="D17" s="47"/>
      <c r="E17" s="47"/>
      <c r="F17" s="47">
        <v>12036067.390000001</v>
      </c>
      <c r="G17" s="47">
        <v>165.83</v>
      </c>
      <c r="H17" s="47"/>
    </row>
    <row r="18" spans="1:8" x14ac:dyDescent="0.25">
      <c r="A18" s="51" t="s">
        <v>44</v>
      </c>
      <c r="B18" s="50" t="s">
        <v>45</v>
      </c>
      <c r="C18" s="47">
        <v>280100</v>
      </c>
      <c r="D18" s="47"/>
      <c r="E18" s="47"/>
      <c r="F18" s="47">
        <v>266564.61</v>
      </c>
      <c r="G18" s="47">
        <v>95.17</v>
      </c>
      <c r="H18" s="47"/>
    </row>
    <row r="20" spans="1:8" ht="63" x14ac:dyDescent="0.25">
      <c r="A20" s="167" t="s">
        <v>5</v>
      </c>
      <c r="B20" s="167"/>
      <c r="C20" s="62" t="str">
        <f t="shared" ref="C20:H20" si="1">UPPER(C23)</f>
        <v>OSTVARENJE/IZVRŠENJE 
01.2024. - 12.2024.</v>
      </c>
      <c r="D20" s="62" t="str">
        <f t="shared" si="1"/>
        <v>IZVORNI PLAN ILI REBALANS 
2025.</v>
      </c>
      <c r="E20" s="62" t="str">
        <f t="shared" si="1"/>
        <v>TEKUĆI PLAN 
2025.</v>
      </c>
      <c r="F20" s="62" t="str">
        <f t="shared" si="1"/>
        <v>OSTVARENJE/IZVRŠENJE 
01.2025. - 12.2025.</v>
      </c>
      <c r="G20" s="62" t="str">
        <f t="shared" si="1"/>
        <v>INDEKS
(5)/(2)</v>
      </c>
      <c r="H20" s="62" t="str">
        <f t="shared" si="1"/>
        <v>INDEKS
(5)/(4)</v>
      </c>
    </row>
    <row r="21" spans="1:8" x14ac:dyDescent="0.25">
      <c r="A21" s="167">
        <v>1</v>
      </c>
      <c r="B21" s="167"/>
      <c r="C21" s="63">
        <v>2</v>
      </c>
      <c r="D21" s="63">
        <v>3</v>
      </c>
      <c r="E21" s="63">
        <v>4.3333333333333304</v>
      </c>
      <c r="F21" s="63">
        <v>5.0833333333333304</v>
      </c>
      <c r="G21" s="63">
        <v>6</v>
      </c>
      <c r="H21" s="63">
        <v>7</v>
      </c>
    </row>
    <row r="22" spans="1:8" ht="15" customHeight="1" x14ac:dyDescent="0.25">
      <c r="A22" s="30"/>
      <c r="B22" s="31" t="s">
        <v>46</v>
      </c>
      <c r="C22" s="32">
        <f t="shared" ref="C22:H22" si="2">C25</f>
        <v>8999074.4299999997</v>
      </c>
      <c r="D22" s="33">
        <f t="shared" si="2"/>
        <v>12288925</v>
      </c>
      <c r="E22" s="33">
        <f t="shared" si="2"/>
        <v>12288925</v>
      </c>
      <c r="F22" s="32">
        <f t="shared" si="2"/>
        <v>12043788.550000001</v>
      </c>
      <c r="G22" s="32">
        <f t="shared" si="2"/>
        <v>133.833636377647</v>
      </c>
      <c r="H22" s="32">
        <f t="shared" si="2"/>
        <v>98.005224622983704</v>
      </c>
    </row>
    <row r="23" spans="1:8" ht="63" hidden="1" x14ac:dyDescent="0.25">
      <c r="A23" s="34" t="s">
        <v>26</v>
      </c>
      <c r="B23" s="34" t="s">
        <v>26</v>
      </c>
      <c r="C23" s="35" t="s">
        <v>27</v>
      </c>
      <c r="D23" s="35" t="s">
        <v>28</v>
      </c>
      <c r="E23" s="35" t="s">
        <v>29</v>
      </c>
      <c r="F23" s="35" t="s">
        <v>30</v>
      </c>
      <c r="G23" s="35" t="s">
        <v>31</v>
      </c>
      <c r="H23" s="35" t="s">
        <v>32</v>
      </c>
    </row>
    <row r="24" spans="1:8" hidden="1" x14ac:dyDescent="0.25">
      <c r="A24" s="34" t="s">
        <v>47</v>
      </c>
      <c r="B24" s="34" t="s">
        <v>26</v>
      </c>
      <c r="C24" s="36" t="s">
        <v>34</v>
      </c>
      <c r="D24" s="36" t="s">
        <v>34</v>
      </c>
      <c r="E24" s="36" t="s">
        <v>34</v>
      </c>
      <c r="F24" s="36" t="s">
        <v>34</v>
      </c>
      <c r="G24" s="36" t="s">
        <v>26</v>
      </c>
      <c r="H24" s="36" t="s">
        <v>26</v>
      </c>
    </row>
    <row r="25" spans="1:8" ht="31.5" hidden="1" x14ac:dyDescent="0.25">
      <c r="A25" s="37" t="s">
        <v>48</v>
      </c>
      <c r="B25" s="54" t="s">
        <v>48</v>
      </c>
      <c r="C25" s="47">
        <v>8999074.4299999997</v>
      </c>
      <c r="D25" s="48">
        <v>12288925</v>
      </c>
      <c r="E25" s="48">
        <v>12288925</v>
      </c>
      <c r="F25" s="47">
        <v>12043788.550000001</v>
      </c>
      <c r="G25" s="47">
        <v>133.833636377647</v>
      </c>
      <c r="H25" s="47">
        <v>98.005224622983704</v>
      </c>
    </row>
    <row r="26" spans="1:8" x14ac:dyDescent="0.25">
      <c r="A26" s="45" t="s">
        <v>49</v>
      </c>
      <c r="B26" s="46" t="s">
        <v>49</v>
      </c>
      <c r="C26" s="47">
        <v>8999074.4299999997</v>
      </c>
      <c r="D26" s="48">
        <v>12288925</v>
      </c>
      <c r="E26" s="48">
        <v>12288925</v>
      </c>
      <c r="F26" s="47">
        <v>12043788.550000001</v>
      </c>
      <c r="G26" s="47">
        <v>133.833636377647</v>
      </c>
      <c r="H26" s="47">
        <v>98.005224622983704</v>
      </c>
    </row>
    <row r="27" spans="1:8" x14ac:dyDescent="0.25">
      <c r="A27" s="55" t="s">
        <v>50</v>
      </c>
      <c r="B27" s="56" t="s">
        <v>51</v>
      </c>
      <c r="C27" s="42">
        <v>8721067.9800000004</v>
      </c>
      <c r="D27" s="43">
        <v>11666805</v>
      </c>
      <c r="E27" s="43">
        <v>11666805</v>
      </c>
      <c r="F27" s="42">
        <v>11777223.939999999</v>
      </c>
      <c r="G27" s="42">
        <v>135.043368163265</v>
      </c>
      <c r="H27" s="42">
        <v>100.946436835106</v>
      </c>
    </row>
    <row r="28" spans="1:8" x14ac:dyDescent="0.25">
      <c r="A28" s="57" t="s">
        <v>52</v>
      </c>
      <c r="B28" s="56" t="s">
        <v>53</v>
      </c>
      <c r="C28" s="42">
        <v>1757540.47</v>
      </c>
      <c r="D28" s="43">
        <v>2094780</v>
      </c>
      <c r="E28" s="43">
        <v>2094780</v>
      </c>
      <c r="F28" s="42">
        <v>2036007.8</v>
      </c>
      <c r="G28" s="42">
        <v>115.844148954362</v>
      </c>
      <c r="H28" s="42">
        <v>97.194349764653097</v>
      </c>
    </row>
    <row r="29" spans="1:8" x14ac:dyDescent="0.25">
      <c r="A29" s="58" t="s">
        <v>54</v>
      </c>
      <c r="B29" s="50" t="s">
        <v>55</v>
      </c>
      <c r="C29" s="47">
        <v>1436490.09</v>
      </c>
      <c r="D29" s="59"/>
      <c r="E29" s="59"/>
      <c r="F29" s="47">
        <v>1690779.61</v>
      </c>
      <c r="G29" s="47">
        <v>117.702142309941</v>
      </c>
      <c r="H29" s="59"/>
    </row>
    <row r="30" spans="1:8" x14ac:dyDescent="0.25">
      <c r="A30" s="60" t="s">
        <v>56</v>
      </c>
      <c r="B30" s="50" t="s">
        <v>57</v>
      </c>
      <c r="C30" s="47">
        <v>1413038.16</v>
      </c>
      <c r="D30" s="59"/>
      <c r="E30" s="59"/>
      <c r="F30" s="47">
        <v>1661414.65</v>
      </c>
      <c r="G30" s="47">
        <v>117.57747929468501</v>
      </c>
      <c r="H30" s="59"/>
    </row>
    <row r="31" spans="1:8" x14ac:dyDescent="0.25">
      <c r="A31" s="60" t="s">
        <v>58</v>
      </c>
      <c r="B31" s="50" t="s">
        <v>59</v>
      </c>
      <c r="C31" s="47">
        <v>567.70000000000005</v>
      </c>
      <c r="D31" s="59"/>
      <c r="E31" s="59"/>
      <c r="F31" s="47">
        <v>7019</v>
      </c>
      <c r="G31" s="47">
        <v>1236.39246080676</v>
      </c>
      <c r="H31" s="59"/>
    </row>
    <row r="32" spans="1:8" x14ac:dyDescent="0.25">
      <c r="A32" s="60" t="s">
        <v>60</v>
      </c>
      <c r="B32" s="50" t="s">
        <v>61</v>
      </c>
      <c r="C32" s="47">
        <v>22884.23</v>
      </c>
      <c r="D32" s="59"/>
      <c r="E32" s="59"/>
      <c r="F32" s="47">
        <v>22345.96</v>
      </c>
      <c r="G32" s="47">
        <v>97.647856187426896</v>
      </c>
      <c r="H32" s="59"/>
    </row>
    <row r="33" spans="1:8" x14ac:dyDescent="0.25">
      <c r="A33" s="58" t="s">
        <v>62</v>
      </c>
      <c r="B33" s="50" t="s">
        <v>63</v>
      </c>
      <c r="C33" s="47">
        <v>86469.41</v>
      </c>
      <c r="D33" s="59"/>
      <c r="E33" s="59"/>
      <c r="F33" s="47">
        <v>67321.55</v>
      </c>
      <c r="G33" s="47">
        <v>77.855914594536998</v>
      </c>
      <c r="H33" s="59"/>
    </row>
    <row r="34" spans="1:8" x14ac:dyDescent="0.25">
      <c r="A34" s="60" t="s">
        <v>64</v>
      </c>
      <c r="B34" s="50" t="s">
        <v>63</v>
      </c>
      <c r="C34" s="47">
        <v>86469.41</v>
      </c>
      <c r="D34" s="59"/>
      <c r="E34" s="59"/>
      <c r="F34" s="47">
        <v>67321.55</v>
      </c>
      <c r="G34" s="47">
        <v>77.855914594536998</v>
      </c>
      <c r="H34" s="59"/>
    </row>
    <row r="35" spans="1:8" x14ac:dyDescent="0.25">
      <c r="A35" s="58" t="s">
        <v>65</v>
      </c>
      <c r="B35" s="50" t="s">
        <v>66</v>
      </c>
      <c r="C35" s="47">
        <v>234580.97</v>
      </c>
      <c r="D35" s="59"/>
      <c r="E35" s="59"/>
      <c r="F35" s="47">
        <v>277906.64</v>
      </c>
      <c r="G35" s="47">
        <v>118.46938820314401</v>
      </c>
      <c r="H35" s="59"/>
    </row>
    <row r="36" spans="1:8" x14ac:dyDescent="0.25">
      <c r="A36" s="60" t="s">
        <v>67</v>
      </c>
      <c r="B36" s="50" t="s">
        <v>68</v>
      </c>
      <c r="C36" s="47">
        <v>234580.97</v>
      </c>
      <c r="D36" s="59"/>
      <c r="E36" s="59"/>
      <c r="F36" s="47">
        <v>277906.64</v>
      </c>
      <c r="G36" s="47">
        <v>118.46938820314401</v>
      </c>
      <c r="H36" s="59"/>
    </row>
    <row r="37" spans="1:8" x14ac:dyDescent="0.25">
      <c r="A37" s="57" t="s">
        <v>69</v>
      </c>
      <c r="B37" s="56" t="s">
        <v>70</v>
      </c>
      <c r="C37" s="42">
        <v>6963492.2400000002</v>
      </c>
      <c r="D37" s="43">
        <v>9571935</v>
      </c>
      <c r="E37" s="43">
        <v>9571935</v>
      </c>
      <c r="F37" s="42">
        <v>9741138.7699999996</v>
      </c>
      <c r="G37" s="42">
        <v>139.88870001239499</v>
      </c>
      <c r="H37" s="42">
        <v>101.76770705191799</v>
      </c>
    </row>
    <row r="38" spans="1:8" x14ac:dyDescent="0.25">
      <c r="A38" s="58" t="s">
        <v>71</v>
      </c>
      <c r="B38" s="50" t="s">
        <v>72</v>
      </c>
      <c r="C38" s="47">
        <v>134483.14000000001</v>
      </c>
      <c r="D38" s="59"/>
      <c r="E38" s="59"/>
      <c r="F38" s="47">
        <v>98611.5</v>
      </c>
      <c r="G38" s="47">
        <v>73.326292054156397</v>
      </c>
      <c r="H38" s="59"/>
    </row>
    <row r="39" spans="1:8" x14ac:dyDescent="0.25">
      <c r="A39" s="60" t="s">
        <v>73</v>
      </c>
      <c r="B39" s="50" t="s">
        <v>74</v>
      </c>
      <c r="C39" s="47">
        <v>59861.72</v>
      </c>
      <c r="D39" s="59"/>
      <c r="E39" s="59"/>
      <c r="F39" s="47">
        <v>46238.77</v>
      </c>
      <c r="G39" s="47">
        <v>77.242635193241995</v>
      </c>
      <c r="H39" s="59"/>
    </row>
    <row r="40" spans="1:8" ht="31.5" x14ac:dyDescent="0.25">
      <c r="A40" s="60" t="s">
        <v>75</v>
      </c>
      <c r="B40" s="50" t="s">
        <v>76</v>
      </c>
      <c r="C40" s="47">
        <v>56008.68</v>
      </c>
      <c r="D40" s="59"/>
      <c r="E40" s="59"/>
      <c r="F40" s="47">
        <v>44631.16</v>
      </c>
      <c r="G40" s="47">
        <v>79.686148646959694</v>
      </c>
      <c r="H40" s="59"/>
    </row>
    <row r="41" spans="1:8" x14ac:dyDescent="0.25">
      <c r="A41" s="60" t="s">
        <v>77</v>
      </c>
      <c r="B41" s="50" t="s">
        <v>78</v>
      </c>
      <c r="C41" s="47">
        <v>18612.740000000002</v>
      </c>
      <c r="D41" s="59"/>
      <c r="E41" s="59"/>
      <c r="F41" s="47">
        <v>7741.57</v>
      </c>
      <c r="G41" s="47">
        <v>41.592855216373302</v>
      </c>
      <c r="H41" s="59"/>
    </row>
    <row r="42" spans="1:8" x14ac:dyDescent="0.25">
      <c r="A42" s="58" t="s">
        <v>79</v>
      </c>
      <c r="B42" s="50" t="s">
        <v>80</v>
      </c>
      <c r="C42" s="47">
        <v>579535.29</v>
      </c>
      <c r="D42" s="59"/>
      <c r="E42" s="59"/>
      <c r="F42" s="47">
        <v>668794.19999999995</v>
      </c>
      <c r="G42" s="47">
        <v>115.401807541349</v>
      </c>
      <c r="H42" s="59"/>
    </row>
    <row r="43" spans="1:8" x14ac:dyDescent="0.25">
      <c r="A43" s="60" t="s">
        <v>81</v>
      </c>
      <c r="B43" s="50" t="s">
        <v>82</v>
      </c>
      <c r="C43" s="47">
        <v>15812.43</v>
      </c>
      <c r="D43" s="59"/>
      <c r="E43" s="59"/>
      <c r="F43" s="47">
        <v>10474.969999999999</v>
      </c>
      <c r="G43" s="47">
        <v>66.245162824436207</v>
      </c>
      <c r="H43" s="59"/>
    </row>
    <row r="44" spans="1:8" x14ac:dyDescent="0.25">
      <c r="A44" s="60" t="s">
        <v>83</v>
      </c>
      <c r="B44" s="50" t="s">
        <v>84</v>
      </c>
      <c r="C44" s="47">
        <v>119911.55</v>
      </c>
      <c r="D44" s="59"/>
      <c r="E44" s="59"/>
      <c r="F44" s="47">
        <v>176956.89</v>
      </c>
      <c r="G44" s="47">
        <v>147.57284848707201</v>
      </c>
      <c r="H44" s="59"/>
    </row>
    <row r="45" spans="1:8" x14ac:dyDescent="0.25">
      <c r="A45" s="60" t="s">
        <v>85</v>
      </c>
      <c r="B45" s="50" t="s">
        <v>86</v>
      </c>
      <c r="C45" s="47">
        <v>168381.94</v>
      </c>
      <c r="D45" s="59"/>
      <c r="E45" s="59"/>
      <c r="F45" s="47">
        <v>179031.29</v>
      </c>
      <c r="G45" s="47">
        <v>106.324520313758</v>
      </c>
      <c r="H45" s="59"/>
    </row>
    <row r="46" spans="1:8" ht="31.5" x14ac:dyDescent="0.25">
      <c r="A46" s="60" t="s">
        <v>87</v>
      </c>
      <c r="B46" s="50" t="s">
        <v>88</v>
      </c>
      <c r="C46" s="47">
        <v>245784.53</v>
      </c>
      <c r="D46" s="59"/>
      <c r="E46" s="59"/>
      <c r="F46" s="47">
        <v>278205.37</v>
      </c>
      <c r="G46" s="47">
        <v>113.190756960985</v>
      </c>
      <c r="H46" s="59"/>
    </row>
    <row r="47" spans="1:8" x14ac:dyDescent="0.25">
      <c r="A47" s="60" t="s">
        <v>89</v>
      </c>
      <c r="B47" s="50" t="s">
        <v>90</v>
      </c>
      <c r="C47" s="47">
        <v>3289.44</v>
      </c>
      <c r="D47" s="59"/>
      <c r="E47" s="59"/>
      <c r="F47" s="47">
        <v>2486.09</v>
      </c>
      <c r="G47" s="47">
        <v>75.577909917797598</v>
      </c>
      <c r="H47" s="59"/>
    </row>
    <row r="48" spans="1:8" x14ac:dyDescent="0.25">
      <c r="A48" s="60" t="s">
        <v>91</v>
      </c>
      <c r="B48" s="50" t="s">
        <v>92</v>
      </c>
      <c r="C48" s="47">
        <v>26355.4</v>
      </c>
      <c r="D48" s="59"/>
      <c r="E48" s="59"/>
      <c r="F48" s="47">
        <v>21639.59</v>
      </c>
      <c r="G48" s="47">
        <v>82.106854762211896</v>
      </c>
      <c r="H48" s="59"/>
    </row>
    <row r="49" spans="1:8" x14ac:dyDescent="0.25">
      <c r="A49" s="58" t="s">
        <v>93</v>
      </c>
      <c r="B49" s="50" t="s">
        <v>94</v>
      </c>
      <c r="C49" s="47">
        <v>6175774.3899999997</v>
      </c>
      <c r="D49" s="59"/>
      <c r="E49" s="59"/>
      <c r="F49" s="47">
        <v>8925322.8000000007</v>
      </c>
      <c r="G49" s="47">
        <v>144.52151643447601</v>
      </c>
      <c r="H49" s="59"/>
    </row>
    <row r="50" spans="1:8" x14ac:dyDescent="0.25">
      <c r="A50" s="60" t="s">
        <v>95</v>
      </c>
      <c r="B50" s="50" t="s">
        <v>96</v>
      </c>
      <c r="C50" s="47">
        <v>33663.11</v>
      </c>
      <c r="D50" s="59"/>
      <c r="E50" s="59"/>
      <c r="F50" s="47">
        <v>32502.959999999999</v>
      </c>
      <c r="G50" s="47">
        <v>96.553645815850004</v>
      </c>
      <c r="H50" s="59"/>
    </row>
    <row r="51" spans="1:8" x14ac:dyDescent="0.25">
      <c r="A51" s="60" t="s">
        <v>97</v>
      </c>
      <c r="B51" s="50" t="s">
        <v>98</v>
      </c>
      <c r="C51" s="47">
        <v>373892.56</v>
      </c>
      <c r="D51" s="59"/>
      <c r="E51" s="59"/>
      <c r="F51" s="47">
        <v>313252.06</v>
      </c>
      <c r="G51" s="47">
        <v>83.781303377633407</v>
      </c>
      <c r="H51" s="59"/>
    </row>
    <row r="52" spans="1:8" x14ac:dyDescent="0.25">
      <c r="A52" s="60" t="s">
        <v>99</v>
      </c>
      <c r="B52" s="50" t="s">
        <v>100</v>
      </c>
      <c r="C52" s="47">
        <v>2659.46</v>
      </c>
      <c r="D52" s="59"/>
      <c r="E52" s="59"/>
      <c r="F52" s="47">
        <v>15742.59</v>
      </c>
      <c r="G52" s="47">
        <v>591.946861392914</v>
      </c>
      <c r="H52" s="59"/>
    </row>
    <row r="53" spans="1:8" x14ac:dyDescent="0.25">
      <c r="A53" s="60" t="s">
        <v>101</v>
      </c>
      <c r="B53" s="50" t="s">
        <v>102</v>
      </c>
      <c r="C53" s="47">
        <v>12419.3</v>
      </c>
      <c r="D53" s="59"/>
      <c r="E53" s="59"/>
      <c r="F53" s="47">
        <v>15472.29</v>
      </c>
      <c r="G53" s="47">
        <v>124.58262542977501</v>
      </c>
      <c r="H53" s="59"/>
    </row>
    <row r="54" spans="1:8" x14ac:dyDescent="0.25">
      <c r="A54" s="60" t="s">
        <v>103</v>
      </c>
      <c r="B54" s="50" t="s">
        <v>104</v>
      </c>
      <c r="C54" s="47">
        <v>122940.86</v>
      </c>
      <c r="D54" s="59"/>
      <c r="E54" s="59"/>
      <c r="F54" s="47">
        <v>211805.92</v>
      </c>
      <c r="G54" s="47">
        <v>172.282770756606</v>
      </c>
      <c r="H54" s="59"/>
    </row>
    <row r="55" spans="1:8" x14ac:dyDescent="0.25">
      <c r="A55" s="60" t="s">
        <v>105</v>
      </c>
      <c r="B55" s="50" t="s">
        <v>106</v>
      </c>
      <c r="C55" s="47">
        <v>23804.38</v>
      </c>
      <c r="D55" s="59"/>
      <c r="E55" s="59"/>
      <c r="F55" s="47">
        <v>7981086.4699999997</v>
      </c>
      <c r="G55" s="47">
        <v>33527.806521320897</v>
      </c>
      <c r="H55" s="59"/>
    </row>
    <row r="56" spans="1:8" x14ac:dyDescent="0.25">
      <c r="A56" s="60" t="s">
        <v>107</v>
      </c>
      <c r="B56" s="50" t="s">
        <v>108</v>
      </c>
      <c r="C56" s="47">
        <v>131198.37</v>
      </c>
      <c r="D56" s="59"/>
      <c r="E56" s="59"/>
      <c r="F56" s="47">
        <v>113633.48</v>
      </c>
      <c r="G56" s="47">
        <v>86.611960194322506</v>
      </c>
      <c r="H56" s="59"/>
    </row>
    <row r="57" spans="1:8" x14ac:dyDescent="0.25">
      <c r="A57" s="60" t="s">
        <v>109</v>
      </c>
      <c r="B57" s="50" t="s">
        <v>110</v>
      </c>
      <c r="C57" s="47">
        <v>64999.55</v>
      </c>
      <c r="D57" s="59"/>
      <c r="E57" s="59"/>
      <c r="F57" s="47">
        <v>122160.07</v>
      </c>
      <c r="G57" s="47">
        <v>187.93987035294899</v>
      </c>
      <c r="H57" s="59"/>
    </row>
    <row r="58" spans="1:8" x14ac:dyDescent="0.25">
      <c r="A58" s="60" t="s">
        <v>111</v>
      </c>
      <c r="B58" s="50" t="s">
        <v>112</v>
      </c>
      <c r="C58" s="47">
        <v>5410196.7999999998</v>
      </c>
      <c r="D58" s="59"/>
      <c r="E58" s="59"/>
      <c r="F58" s="47">
        <v>119666.96</v>
      </c>
      <c r="G58" s="47">
        <v>2.2118781335274198</v>
      </c>
      <c r="H58" s="59"/>
    </row>
    <row r="59" spans="1:8" x14ac:dyDescent="0.25">
      <c r="A59" s="58" t="s">
        <v>113</v>
      </c>
      <c r="B59" s="50" t="s">
        <v>114</v>
      </c>
      <c r="C59" s="47">
        <v>73699.42</v>
      </c>
      <c r="D59" s="59"/>
      <c r="E59" s="59"/>
      <c r="F59" s="47">
        <v>48410.27</v>
      </c>
      <c r="G59" s="47">
        <v>65.686093594766405</v>
      </c>
      <c r="H59" s="59"/>
    </row>
    <row r="60" spans="1:8" ht="31.5" x14ac:dyDescent="0.25">
      <c r="A60" s="60" t="s">
        <v>115</v>
      </c>
      <c r="B60" s="50" t="s">
        <v>116</v>
      </c>
      <c r="C60" s="47">
        <v>24260.959999999999</v>
      </c>
      <c r="D60" s="59"/>
      <c r="E60" s="59"/>
      <c r="F60" s="47">
        <v>22949.1</v>
      </c>
      <c r="G60" s="47">
        <v>94.5927119124717</v>
      </c>
      <c r="H60" s="59"/>
    </row>
    <row r="61" spans="1:8" x14ac:dyDescent="0.25">
      <c r="A61" s="60" t="s">
        <v>117</v>
      </c>
      <c r="B61" s="50" t="s">
        <v>118</v>
      </c>
      <c r="C61" s="47">
        <v>24363.85</v>
      </c>
      <c r="D61" s="59"/>
      <c r="E61" s="59"/>
      <c r="F61" s="47">
        <v>19162.48</v>
      </c>
      <c r="G61" s="47">
        <v>78.651280483174901</v>
      </c>
      <c r="H61" s="59"/>
    </row>
    <row r="62" spans="1:8" x14ac:dyDescent="0.25">
      <c r="A62" s="60" t="s">
        <v>119</v>
      </c>
      <c r="B62" s="50" t="s">
        <v>120</v>
      </c>
      <c r="C62" s="47">
        <v>6030.04</v>
      </c>
      <c r="D62" s="59"/>
      <c r="E62" s="59"/>
      <c r="F62" s="47">
        <v>1527.93</v>
      </c>
      <c r="G62" s="47">
        <v>25.338637886315901</v>
      </c>
      <c r="H62" s="59"/>
    </row>
    <row r="63" spans="1:8" x14ac:dyDescent="0.25">
      <c r="A63" s="60" t="s">
        <v>121</v>
      </c>
      <c r="B63" s="50" t="s">
        <v>122</v>
      </c>
      <c r="C63" s="47">
        <v>764.08</v>
      </c>
      <c r="D63" s="59"/>
      <c r="E63" s="59"/>
      <c r="F63" s="47">
        <v>330.6</v>
      </c>
      <c r="G63" s="47">
        <v>43.267720657522801</v>
      </c>
      <c r="H63" s="59"/>
    </row>
    <row r="64" spans="1:8" x14ac:dyDescent="0.25">
      <c r="A64" s="60" t="s">
        <v>123</v>
      </c>
      <c r="B64" s="50" t="s">
        <v>124</v>
      </c>
      <c r="C64" s="47">
        <v>17796.48</v>
      </c>
      <c r="D64" s="59"/>
      <c r="E64" s="59"/>
      <c r="F64" s="47">
        <v>3350.12</v>
      </c>
      <c r="G64" s="47">
        <v>18.824621498183902</v>
      </c>
      <c r="H64" s="59"/>
    </row>
    <row r="65" spans="1:8" x14ac:dyDescent="0.25">
      <c r="A65" s="60" t="s">
        <v>125</v>
      </c>
      <c r="B65" s="50" t="s">
        <v>114</v>
      </c>
      <c r="C65" s="47">
        <v>484.01</v>
      </c>
      <c r="D65" s="59"/>
      <c r="E65" s="59"/>
      <c r="F65" s="47">
        <v>1090.04</v>
      </c>
      <c r="G65" s="47">
        <v>225.21022292927799</v>
      </c>
      <c r="H65" s="59"/>
    </row>
    <row r="66" spans="1:8" x14ac:dyDescent="0.25">
      <c r="A66" s="57" t="s">
        <v>126</v>
      </c>
      <c r="B66" s="56" t="s">
        <v>127</v>
      </c>
      <c r="C66" s="42">
        <v>35.270000000000003</v>
      </c>
      <c r="D66" s="43">
        <v>90</v>
      </c>
      <c r="E66" s="43">
        <v>90</v>
      </c>
      <c r="F66" s="42">
        <v>77.37</v>
      </c>
      <c r="G66" s="42">
        <v>219.36489934788801</v>
      </c>
      <c r="H66" s="42">
        <v>85.966666666666697</v>
      </c>
    </row>
    <row r="67" spans="1:8" x14ac:dyDescent="0.25">
      <c r="A67" s="58" t="s">
        <v>128</v>
      </c>
      <c r="B67" s="50" t="s">
        <v>129</v>
      </c>
      <c r="C67" s="47">
        <v>35.270000000000003</v>
      </c>
      <c r="D67" s="59"/>
      <c r="E67" s="59"/>
      <c r="F67" s="47">
        <v>77.37</v>
      </c>
      <c r="G67" s="47">
        <v>219.36489934788801</v>
      </c>
      <c r="H67" s="59"/>
    </row>
    <row r="68" spans="1:8" x14ac:dyDescent="0.25">
      <c r="A68" s="60" t="s">
        <v>130</v>
      </c>
      <c r="B68" s="50" t="s">
        <v>131</v>
      </c>
      <c r="C68" s="47">
        <v>35.270000000000003</v>
      </c>
      <c r="D68" s="59"/>
      <c r="E68" s="59"/>
      <c r="F68" s="47">
        <v>77.37</v>
      </c>
      <c r="G68" s="47">
        <v>219.36489934788801</v>
      </c>
      <c r="H68" s="59"/>
    </row>
    <row r="69" spans="1:8" x14ac:dyDescent="0.25">
      <c r="A69" s="55" t="s">
        <v>132</v>
      </c>
      <c r="B69" s="56" t="s">
        <v>133</v>
      </c>
      <c r="C69" s="42">
        <v>278006.45</v>
      </c>
      <c r="D69" s="43">
        <v>622120</v>
      </c>
      <c r="E69" s="43">
        <v>622120</v>
      </c>
      <c r="F69" s="42">
        <v>266564.61</v>
      </c>
      <c r="G69" s="42">
        <v>95.884325705392797</v>
      </c>
      <c r="H69" s="42">
        <v>42.847780171028099</v>
      </c>
    </row>
    <row r="70" spans="1:8" ht="31.5" x14ac:dyDescent="0.25">
      <c r="A70" s="57" t="s">
        <v>134</v>
      </c>
      <c r="B70" s="56" t="s">
        <v>135</v>
      </c>
      <c r="C70" s="42">
        <v>560.39</v>
      </c>
      <c r="D70" s="61"/>
      <c r="E70" s="61"/>
      <c r="F70" s="61"/>
      <c r="G70" s="61"/>
      <c r="H70" s="61"/>
    </row>
    <row r="71" spans="1:8" x14ac:dyDescent="0.25">
      <c r="A71" s="58" t="s">
        <v>136</v>
      </c>
      <c r="B71" s="50" t="s">
        <v>137</v>
      </c>
      <c r="C71" s="47">
        <v>560.39</v>
      </c>
      <c r="D71" s="59"/>
      <c r="E71" s="59"/>
      <c r="F71" s="59"/>
      <c r="G71" s="59"/>
      <c r="H71" s="59"/>
    </row>
    <row r="72" spans="1:8" x14ac:dyDescent="0.25">
      <c r="A72" s="60" t="s">
        <v>138</v>
      </c>
      <c r="B72" s="50" t="s">
        <v>139</v>
      </c>
      <c r="C72" s="47">
        <v>560.39</v>
      </c>
      <c r="D72" s="59"/>
      <c r="E72" s="59"/>
      <c r="F72" s="59"/>
      <c r="G72" s="59"/>
      <c r="H72" s="59"/>
    </row>
    <row r="73" spans="1:8" ht="31.5" x14ac:dyDescent="0.25">
      <c r="A73" s="57" t="s">
        <v>140</v>
      </c>
      <c r="B73" s="56" t="s">
        <v>141</v>
      </c>
      <c r="C73" s="42">
        <v>277446.06</v>
      </c>
      <c r="D73" s="43">
        <v>622120</v>
      </c>
      <c r="E73" s="43">
        <v>622120</v>
      </c>
      <c r="F73" s="42">
        <v>266564.61</v>
      </c>
      <c r="G73" s="42">
        <v>96.077994403668995</v>
      </c>
      <c r="H73" s="42">
        <v>42.847780171028099</v>
      </c>
    </row>
    <row r="74" spans="1:8" x14ac:dyDescent="0.25">
      <c r="A74" s="58" t="s">
        <v>142</v>
      </c>
      <c r="B74" s="50" t="s">
        <v>143</v>
      </c>
      <c r="C74" s="47">
        <v>277446.06</v>
      </c>
      <c r="D74" s="59"/>
      <c r="E74" s="59"/>
      <c r="F74" s="47">
        <v>246943.98</v>
      </c>
      <c r="G74" s="47">
        <v>89.006122487376501</v>
      </c>
      <c r="H74" s="59"/>
    </row>
    <row r="75" spans="1:8" x14ac:dyDescent="0.25">
      <c r="A75" s="60" t="s">
        <v>144</v>
      </c>
      <c r="B75" s="50" t="s">
        <v>145</v>
      </c>
      <c r="C75" s="47">
        <v>58003.86</v>
      </c>
      <c r="D75" s="59"/>
      <c r="E75" s="59"/>
      <c r="F75" s="47">
        <v>33590.480000000003</v>
      </c>
      <c r="G75" s="47">
        <v>57.910766628289899</v>
      </c>
      <c r="H75" s="59"/>
    </row>
    <row r="76" spans="1:8" x14ac:dyDescent="0.25">
      <c r="A76" s="60" t="s">
        <v>146</v>
      </c>
      <c r="B76" s="50" t="s">
        <v>147</v>
      </c>
      <c r="C76" s="47">
        <v>3183.1</v>
      </c>
      <c r="D76" s="59"/>
      <c r="E76" s="59"/>
      <c r="F76" s="47">
        <v>150</v>
      </c>
      <c r="G76" s="47">
        <v>4.7123872954038504</v>
      </c>
      <c r="H76" s="59"/>
    </row>
    <row r="77" spans="1:8" x14ac:dyDescent="0.25">
      <c r="A77" s="60" t="s">
        <v>148</v>
      </c>
      <c r="B77" s="50" t="s">
        <v>149</v>
      </c>
      <c r="C77" s="47">
        <v>211971.94</v>
      </c>
      <c r="D77" s="59"/>
      <c r="E77" s="59"/>
      <c r="F77" s="47">
        <v>185855.37</v>
      </c>
      <c r="G77" s="47">
        <v>87.679232449351503</v>
      </c>
      <c r="H77" s="59"/>
    </row>
    <row r="78" spans="1:8" x14ac:dyDescent="0.25">
      <c r="A78" s="60" t="s">
        <v>150</v>
      </c>
      <c r="B78" s="50" t="s">
        <v>151</v>
      </c>
      <c r="C78" s="47">
        <v>4287.16</v>
      </c>
      <c r="D78" s="59"/>
      <c r="E78" s="59"/>
      <c r="F78" s="47">
        <v>27348.13</v>
      </c>
      <c r="G78" s="47">
        <v>637.90784575336602</v>
      </c>
      <c r="H78" s="59"/>
    </row>
    <row r="79" spans="1:8" x14ac:dyDescent="0.25">
      <c r="A79" s="58" t="s">
        <v>152</v>
      </c>
      <c r="B79" s="50" t="s">
        <v>153</v>
      </c>
      <c r="C79" s="59"/>
      <c r="D79" s="59"/>
      <c r="E79" s="59"/>
      <c r="F79" s="47">
        <v>2120.63</v>
      </c>
      <c r="G79" s="59"/>
      <c r="H79" s="59"/>
    </row>
    <row r="80" spans="1:8" x14ac:dyDescent="0.25">
      <c r="A80" s="60" t="s">
        <v>154</v>
      </c>
      <c r="B80" s="50" t="s">
        <v>155</v>
      </c>
      <c r="C80" s="59"/>
      <c r="D80" s="59"/>
      <c r="E80" s="59"/>
      <c r="F80" s="47">
        <v>2120.63</v>
      </c>
      <c r="G80" s="59"/>
      <c r="H80" s="59"/>
    </row>
    <row r="81" spans="1:8" x14ac:dyDescent="0.25">
      <c r="A81" s="58" t="s">
        <v>156</v>
      </c>
      <c r="B81" s="50" t="s">
        <v>157</v>
      </c>
      <c r="C81" s="59"/>
      <c r="D81" s="59"/>
      <c r="E81" s="59"/>
      <c r="F81" s="47">
        <v>17500</v>
      </c>
      <c r="G81" s="59"/>
      <c r="H81" s="59"/>
    </row>
    <row r="82" spans="1:8" x14ac:dyDescent="0.25">
      <c r="A82" s="60" t="s">
        <v>158</v>
      </c>
      <c r="B82" s="50" t="s">
        <v>159</v>
      </c>
      <c r="C82" s="59"/>
      <c r="D82" s="59"/>
      <c r="E82" s="59"/>
      <c r="F82" s="47">
        <v>17500</v>
      </c>
      <c r="G82" s="59"/>
      <c r="H82" s="59"/>
    </row>
  </sheetData>
  <mergeCells count="8">
    <mergeCell ref="A20:B20"/>
    <mergeCell ref="A21:B21"/>
    <mergeCell ref="A1:B1"/>
    <mergeCell ref="A2:H2"/>
    <mergeCell ref="A4:H4"/>
    <mergeCell ref="A6:H6"/>
    <mergeCell ref="A8:B8"/>
    <mergeCell ref="A9:B9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6"/>
  <sheetViews>
    <sheetView zoomScaleNormal="100" workbookViewId="0">
      <selection activeCell="C19" sqref="C19"/>
    </sheetView>
  </sheetViews>
  <sheetFormatPr defaultRowHeight="15" x14ac:dyDescent="0.25"/>
  <cols>
    <col min="1" max="1" width="57.5703125" customWidth="1"/>
    <col min="2" max="2" width="16.42578125" customWidth="1"/>
    <col min="3" max="3" width="21.7109375" customWidth="1"/>
    <col min="4" max="4" width="21.5703125" customWidth="1"/>
    <col min="5" max="5" width="16.7109375" customWidth="1"/>
    <col min="6" max="6" width="11.42578125" customWidth="1"/>
    <col min="7" max="7" width="12" customWidth="1"/>
  </cols>
  <sheetData>
    <row r="1" spans="1:7" ht="15.75" x14ac:dyDescent="0.25">
      <c r="A1" s="168" t="s">
        <v>0</v>
      </c>
      <c r="B1" s="168"/>
      <c r="C1" s="53"/>
      <c r="D1" s="53"/>
      <c r="E1" s="24"/>
    </row>
    <row r="2" spans="1:7" ht="15.75" x14ac:dyDescent="0.25">
      <c r="A2" s="52"/>
      <c r="B2" s="24"/>
      <c r="C2" s="53"/>
      <c r="D2" s="53"/>
      <c r="E2" s="24"/>
    </row>
    <row r="3" spans="1:7" ht="15.75" x14ac:dyDescent="0.25">
      <c r="A3" s="52"/>
      <c r="B3" s="24"/>
      <c r="C3" s="53"/>
      <c r="D3" s="53"/>
      <c r="E3" s="24"/>
    </row>
    <row r="4" spans="1:7" ht="15.75" x14ac:dyDescent="0.25">
      <c r="A4" s="169" t="s">
        <v>160</v>
      </c>
      <c r="B4" s="169"/>
      <c r="C4" s="169"/>
      <c r="D4" s="169"/>
      <c r="E4" s="169"/>
      <c r="F4" s="169"/>
      <c r="G4" s="169"/>
    </row>
    <row r="5" spans="1:7" ht="15.75" x14ac:dyDescent="0.25">
      <c r="A5" s="65"/>
      <c r="B5" s="65"/>
      <c r="C5" s="65"/>
      <c r="D5" s="65"/>
      <c r="E5" s="65"/>
      <c r="F5" s="65"/>
      <c r="G5" s="65"/>
    </row>
    <row r="6" spans="1:7" ht="15.75" x14ac:dyDescent="0.25">
      <c r="A6" s="52"/>
      <c r="B6" s="24"/>
      <c r="C6" s="53"/>
      <c r="D6" s="53"/>
      <c r="E6" s="24"/>
    </row>
    <row r="7" spans="1:7" ht="63" x14ac:dyDescent="0.25">
      <c r="A7" s="78" t="s">
        <v>5</v>
      </c>
      <c r="B7" s="62" t="s">
        <v>161</v>
      </c>
      <c r="C7" s="62" t="s">
        <v>162</v>
      </c>
      <c r="D7" s="62" t="s">
        <v>163</v>
      </c>
      <c r="E7" s="62" t="s">
        <v>164</v>
      </c>
      <c r="F7" s="117" t="s">
        <v>197</v>
      </c>
      <c r="G7" s="117" t="s">
        <v>197</v>
      </c>
    </row>
    <row r="8" spans="1:7" ht="11.25" customHeight="1" x14ac:dyDescent="0.25">
      <c r="A8" s="78">
        <v>1</v>
      </c>
      <c r="B8" s="63">
        <v>2</v>
      </c>
      <c r="C8" s="63">
        <v>3</v>
      </c>
      <c r="D8" s="63">
        <v>4.3333333333333304</v>
      </c>
      <c r="E8" s="63">
        <v>5.0833333333333304</v>
      </c>
      <c r="F8" s="117" t="s">
        <v>6</v>
      </c>
      <c r="G8" s="117" t="s">
        <v>7</v>
      </c>
    </row>
    <row r="9" spans="1:7" ht="0.75" hidden="1" customHeight="1" x14ac:dyDescent="0.25">
      <c r="A9" s="66" t="s">
        <v>26</v>
      </c>
      <c r="B9" s="67" t="s">
        <v>165</v>
      </c>
      <c r="C9" s="67" t="s">
        <v>166</v>
      </c>
      <c r="D9" s="67" t="s">
        <v>167</v>
      </c>
      <c r="E9" s="67" t="s">
        <v>168</v>
      </c>
      <c r="F9" s="68" t="s">
        <v>169</v>
      </c>
      <c r="G9" s="68" t="s">
        <v>170</v>
      </c>
    </row>
    <row r="10" spans="1:7" ht="15.75" hidden="1" x14ac:dyDescent="0.25">
      <c r="A10" s="69" t="s">
        <v>33</v>
      </c>
      <c r="B10" s="70" t="s">
        <v>34</v>
      </c>
      <c r="C10" s="70" t="s">
        <v>34</v>
      </c>
      <c r="D10" s="70" t="s">
        <v>34</v>
      </c>
      <c r="E10" s="70" t="s">
        <v>34</v>
      </c>
      <c r="F10" s="70" t="s">
        <v>26</v>
      </c>
      <c r="G10" s="70" t="s">
        <v>26</v>
      </c>
    </row>
    <row r="11" spans="1:7" ht="24.95" customHeight="1" x14ac:dyDescent="0.25">
      <c r="A11" s="71" t="s">
        <v>35</v>
      </c>
      <c r="B11" s="72">
        <v>7538000</v>
      </c>
      <c r="C11" s="73">
        <v>12302632</v>
      </c>
      <c r="D11" s="73">
        <v>12302632</v>
      </c>
      <c r="E11" s="72">
        <v>12302632</v>
      </c>
      <c r="F11" s="72">
        <v>163.21</v>
      </c>
      <c r="G11" s="72">
        <v>100</v>
      </c>
    </row>
    <row r="12" spans="1:7" ht="24.95" customHeight="1" x14ac:dyDescent="0.25">
      <c r="A12" s="74" t="s">
        <v>171</v>
      </c>
      <c r="B12" s="72">
        <v>7538000</v>
      </c>
      <c r="C12" s="73">
        <v>12302632</v>
      </c>
      <c r="D12" s="73">
        <v>12302632</v>
      </c>
      <c r="E12" s="72">
        <v>12302632</v>
      </c>
      <c r="F12" s="72">
        <v>163.21</v>
      </c>
      <c r="G12" s="72">
        <v>100</v>
      </c>
    </row>
    <row r="13" spans="1:7" ht="24.95" customHeight="1" x14ac:dyDescent="0.25">
      <c r="A13" s="75" t="s">
        <v>172</v>
      </c>
      <c r="B13" s="76">
        <v>7538000</v>
      </c>
      <c r="C13" s="77">
        <v>12302632</v>
      </c>
      <c r="D13" s="77">
        <v>12302632</v>
      </c>
      <c r="E13" s="76">
        <v>12302632</v>
      </c>
      <c r="F13" s="76">
        <v>163.21</v>
      </c>
      <c r="G13" s="76">
        <v>100</v>
      </c>
    </row>
    <row r="14" spans="1:7" ht="24.95" customHeight="1" x14ac:dyDescent="0.25">
      <c r="A14" s="71" t="s">
        <v>49</v>
      </c>
      <c r="B14" s="72">
        <v>8999074.4299999997</v>
      </c>
      <c r="C14" s="73">
        <v>12288925</v>
      </c>
      <c r="D14" s="73">
        <v>12288925</v>
      </c>
      <c r="E14" s="72">
        <v>12043788.550000001</v>
      </c>
      <c r="F14" s="72">
        <v>133.833636377647</v>
      </c>
      <c r="G14" s="72">
        <v>98.005224622983704</v>
      </c>
    </row>
    <row r="15" spans="1:7" ht="24.95" customHeight="1" x14ac:dyDescent="0.25">
      <c r="A15" s="74" t="s">
        <v>171</v>
      </c>
      <c r="B15" s="72">
        <v>8999074.4299999997</v>
      </c>
      <c r="C15" s="73">
        <v>12288925</v>
      </c>
      <c r="D15" s="73">
        <v>12288925</v>
      </c>
      <c r="E15" s="72">
        <v>12043788.550000001</v>
      </c>
      <c r="F15" s="72">
        <v>133.833636377647</v>
      </c>
      <c r="G15" s="72">
        <v>98.005224622983704</v>
      </c>
    </row>
    <row r="16" spans="1:7" ht="24.95" customHeight="1" x14ac:dyDescent="0.25">
      <c r="A16" s="75" t="s">
        <v>172</v>
      </c>
      <c r="B16" s="76">
        <v>8999074.4299999997</v>
      </c>
      <c r="C16" s="77">
        <v>12288925</v>
      </c>
      <c r="D16" s="77">
        <v>12288925</v>
      </c>
      <c r="E16" s="76">
        <v>12043788.550000001</v>
      </c>
      <c r="F16" s="76">
        <v>133.833636377647</v>
      </c>
      <c r="G16" s="76">
        <v>98.005224622983704</v>
      </c>
    </row>
  </sheetData>
  <mergeCells count="2">
    <mergeCell ref="A1:B1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16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50.7109375" customWidth="1"/>
    <col min="3" max="3" width="16.140625" customWidth="1"/>
    <col min="4" max="5" width="17.7109375" bestFit="1" customWidth="1"/>
    <col min="6" max="6" width="16.5703125" bestFit="1" customWidth="1"/>
    <col min="7" max="7" width="15.7109375" bestFit="1" customWidth="1"/>
    <col min="8" max="8" width="18.42578125" bestFit="1" customWidth="1"/>
  </cols>
  <sheetData>
    <row r="1" spans="1:8" ht="15.75" x14ac:dyDescent="0.25">
      <c r="A1" s="168" t="s">
        <v>0</v>
      </c>
      <c r="B1" s="168"/>
      <c r="C1" s="23"/>
      <c r="D1" s="23"/>
      <c r="E1" s="23"/>
      <c r="F1" s="23"/>
      <c r="G1" s="23"/>
      <c r="H1" s="23"/>
    </row>
    <row r="2" spans="1:8" ht="15.75" x14ac:dyDescent="0.25">
      <c r="A2" s="64"/>
      <c r="B2" s="64"/>
      <c r="C2" s="23"/>
      <c r="D2" s="23"/>
      <c r="E2" s="23"/>
      <c r="F2" s="23"/>
      <c r="G2" s="23"/>
      <c r="H2" s="23"/>
    </row>
    <row r="3" spans="1:8" ht="15.75" x14ac:dyDescent="0.25">
      <c r="A3" s="65"/>
      <c r="B3" s="65"/>
      <c r="C3" s="65"/>
      <c r="D3" s="65"/>
      <c r="E3" s="65"/>
      <c r="F3" s="65"/>
      <c r="G3" s="65"/>
      <c r="H3" s="65"/>
    </row>
    <row r="4" spans="1:8" ht="15.75" x14ac:dyDescent="0.25">
      <c r="A4" s="169" t="s">
        <v>173</v>
      </c>
      <c r="B4" s="169"/>
      <c r="C4" s="169"/>
      <c r="D4" s="169"/>
      <c r="E4" s="169"/>
      <c r="F4" s="169"/>
      <c r="G4" s="169"/>
      <c r="H4" s="169"/>
    </row>
    <row r="5" spans="1:8" ht="15.75" x14ac:dyDescent="0.25">
      <c r="A5" s="65"/>
      <c r="B5" s="65"/>
      <c r="C5" s="65"/>
      <c r="D5" s="65"/>
      <c r="E5" s="65"/>
      <c r="F5" s="65"/>
      <c r="G5" s="65"/>
      <c r="H5" s="65"/>
    </row>
    <row r="6" spans="1:8" ht="15.75" x14ac:dyDescent="0.25">
      <c r="A6" s="65"/>
      <c r="B6" s="65"/>
      <c r="C6" s="65"/>
      <c r="D6" s="65"/>
      <c r="E6" s="65"/>
      <c r="F6" s="65"/>
      <c r="G6" s="65"/>
      <c r="H6" s="65"/>
    </row>
    <row r="7" spans="1:8" ht="63" x14ac:dyDescent="0.25">
      <c r="A7" s="170" t="s">
        <v>5</v>
      </c>
      <c r="B7" s="170"/>
      <c r="C7" s="89" t="str">
        <f t="shared" ref="C7:H7" si="0">UPPER(C10)</f>
        <v>OSTVARENJE/IZVRŠENJE 
01.2024. - 12.2024.</v>
      </c>
      <c r="D7" s="89" t="str">
        <f t="shared" si="0"/>
        <v>IZVORNI PLAN ILI REBALANS 
2025.</v>
      </c>
      <c r="E7" s="89" t="str">
        <f t="shared" si="0"/>
        <v>TEKUĆI PLAN 
2025.</v>
      </c>
      <c r="F7" s="89" t="str">
        <f t="shared" si="0"/>
        <v>OSTVARENJE/IZVRŠENJE 
01.2025. - 12.2025.</v>
      </c>
      <c r="G7" s="89" t="str">
        <f t="shared" si="0"/>
        <v>INDEKS
(5)/(2)</v>
      </c>
      <c r="H7" s="89" t="str">
        <f t="shared" si="0"/>
        <v>INDEKS
(5)/(4)</v>
      </c>
    </row>
    <row r="8" spans="1:8" ht="15.75" x14ac:dyDescent="0.25">
      <c r="A8" s="170">
        <v>1</v>
      </c>
      <c r="B8" s="170"/>
      <c r="C8" s="90">
        <v>2</v>
      </c>
      <c r="D8" s="90">
        <v>3</v>
      </c>
      <c r="E8" s="90">
        <v>4.3333333333333304</v>
      </c>
      <c r="F8" s="90">
        <v>5.0833333333333304</v>
      </c>
      <c r="G8" s="90">
        <v>6</v>
      </c>
      <c r="H8" s="90">
        <v>7</v>
      </c>
    </row>
    <row r="9" spans="1:8" ht="14.25" customHeight="1" x14ac:dyDescent="0.25">
      <c r="A9" s="79"/>
      <c r="B9" s="80" t="s">
        <v>174</v>
      </c>
      <c r="C9" s="81">
        <f t="shared" ref="C9:H9" si="1">C12</f>
        <v>8999074.4299999997</v>
      </c>
      <c r="D9" s="82">
        <f t="shared" si="1"/>
        <v>12288925</v>
      </c>
      <c r="E9" s="82">
        <f t="shared" si="1"/>
        <v>12288925</v>
      </c>
      <c r="F9" s="81">
        <f t="shared" si="1"/>
        <v>12043788.550000001</v>
      </c>
      <c r="G9" s="81">
        <f t="shared" si="1"/>
        <v>133.833636377647</v>
      </c>
      <c r="H9" s="81">
        <f t="shared" si="1"/>
        <v>98.005224622983704</v>
      </c>
    </row>
    <row r="10" spans="1:8" ht="63" hidden="1" x14ac:dyDescent="0.25">
      <c r="A10" s="83" t="s">
        <v>26</v>
      </c>
      <c r="B10" s="83" t="s">
        <v>26</v>
      </c>
      <c r="C10" s="84" t="s">
        <v>27</v>
      </c>
      <c r="D10" s="84" t="s">
        <v>28</v>
      </c>
      <c r="E10" s="84" t="s">
        <v>29</v>
      </c>
      <c r="F10" s="84" t="s">
        <v>30</v>
      </c>
      <c r="G10" s="84" t="s">
        <v>31</v>
      </c>
      <c r="H10" s="84" t="s">
        <v>32</v>
      </c>
    </row>
    <row r="11" spans="1:8" ht="15.75" hidden="1" x14ac:dyDescent="0.25">
      <c r="A11" s="83" t="s">
        <v>175</v>
      </c>
      <c r="B11" s="83" t="s">
        <v>26</v>
      </c>
      <c r="C11" s="85" t="s">
        <v>34</v>
      </c>
      <c r="D11" s="85" t="s">
        <v>34</v>
      </c>
      <c r="E11" s="85" t="s">
        <v>34</v>
      </c>
      <c r="F11" s="85" t="s">
        <v>34</v>
      </c>
      <c r="G11" s="85" t="s">
        <v>26</v>
      </c>
      <c r="H11" s="85" t="s">
        <v>26</v>
      </c>
    </row>
    <row r="12" spans="1:8" ht="15.75" hidden="1" x14ac:dyDescent="0.25">
      <c r="A12" s="71" t="s">
        <v>176</v>
      </c>
      <c r="B12" s="86" t="s">
        <v>177</v>
      </c>
      <c r="C12" s="76">
        <v>8999074.4299999997</v>
      </c>
      <c r="D12" s="77">
        <v>12288925</v>
      </c>
      <c r="E12" s="77">
        <v>12288925</v>
      </c>
      <c r="F12" s="76">
        <v>12043788.550000001</v>
      </c>
      <c r="G12" s="76">
        <v>133.833636377647</v>
      </c>
      <c r="H12" s="76">
        <v>98.005224622983704</v>
      </c>
    </row>
    <row r="13" spans="1:8" ht="24.95" customHeight="1" x14ac:dyDescent="0.25">
      <c r="A13" s="74" t="s">
        <v>178</v>
      </c>
      <c r="B13" s="87" t="s">
        <v>179</v>
      </c>
      <c r="C13" s="72">
        <v>8999074.4299999997</v>
      </c>
      <c r="D13" s="73">
        <v>12288925</v>
      </c>
      <c r="E13" s="73">
        <v>12288925</v>
      </c>
      <c r="F13" s="72">
        <v>12043788.550000001</v>
      </c>
      <c r="G13" s="72">
        <v>133.833636377647</v>
      </c>
      <c r="H13" s="72">
        <v>98.005224622983704</v>
      </c>
    </row>
    <row r="14" spans="1:8" ht="24.95" customHeight="1" x14ac:dyDescent="0.25">
      <c r="A14" s="75" t="s">
        <v>180</v>
      </c>
      <c r="B14" s="88" t="s">
        <v>181</v>
      </c>
      <c r="C14" s="76">
        <v>8999074.4299999997</v>
      </c>
      <c r="D14" s="77">
        <v>12288925</v>
      </c>
      <c r="E14" s="77">
        <v>12288925</v>
      </c>
      <c r="F14" s="76">
        <v>12043788.550000001</v>
      </c>
      <c r="G14" s="76">
        <v>133.833636377647</v>
      </c>
      <c r="H14" s="76">
        <v>98.005224622983704</v>
      </c>
    </row>
    <row r="15" spans="1:8" ht="24.95" customHeight="1" x14ac:dyDescent="0.25"/>
    <row r="16" spans="1:8" ht="24.95" customHeight="1" x14ac:dyDescent="0.25"/>
  </sheetData>
  <mergeCells count="4">
    <mergeCell ref="A1:B1"/>
    <mergeCell ref="A4:H4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20"/>
  <sheetViews>
    <sheetView zoomScaleNormal="100" workbookViewId="0">
      <selection activeCell="H9" sqref="H9"/>
    </sheetView>
  </sheetViews>
  <sheetFormatPr defaultRowHeight="15" x14ac:dyDescent="0.25"/>
  <cols>
    <col min="1" max="1" width="7.42578125" style="93" bestFit="1" customWidth="1"/>
    <col min="2" max="2" width="8.42578125" style="93" bestFit="1" customWidth="1"/>
    <col min="3" max="3" width="8.42578125" style="93" customWidth="1"/>
    <col min="4" max="4" width="5.42578125" style="93" bestFit="1" customWidth="1"/>
    <col min="5" max="9" width="25.28515625" style="93" customWidth="1"/>
    <col min="10" max="11" width="15.7109375" style="93" customWidth="1"/>
    <col min="12" max="256" width="9.140625" style="93"/>
    <col min="257" max="257" width="7.42578125" style="93" bestFit="1" customWidth="1"/>
    <col min="258" max="258" width="8.42578125" style="93" bestFit="1" customWidth="1"/>
    <col min="259" max="259" width="8.42578125" style="93" customWidth="1"/>
    <col min="260" max="260" width="5.42578125" style="93" bestFit="1" customWidth="1"/>
    <col min="261" max="265" width="25.28515625" style="93" customWidth="1"/>
    <col min="266" max="267" width="15.7109375" style="93" customWidth="1"/>
    <col min="268" max="512" width="9.140625" style="93"/>
    <col min="513" max="513" width="7.42578125" style="93" bestFit="1" customWidth="1"/>
    <col min="514" max="514" width="8.42578125" style="93" bestFit="1" customWidth="1"/>
    <col min="515" max="515" width="8.42578125" style="93" customWidth="1"/>
    <col min="516" max="516" width="5.42578125" style="93" bestFit="1" customWidth="1"/>
    <col min="517" max="521" width="25.28515625" style="93" customWidth="1"/>
    <col min="522" max="523" width="15.7109375" style="93" customWidth="1"/>
    <col min="524" max="768" width="9.140625" style="93"/>
    <col min="769" max="769" width="7.42578125" style="93" bestFit="1" customWidth="1"/>
    <col min="770" max="770" width="8.42578125" style="93" bestFit="1" customWidth="1"/>
    <col min="771" max="771" width="8.42578125" style="93" customWidth="1"/>
    <col min="772" max="772" width="5.42578125" style="93" bestFit="1" customWidth="1"/>
    <col min="773" max="777" width="25.28515625" style="93" customWidth="1"/>
    <col min="778" max="779" width="15.7109375" style="93" customWidth="1"/>
    <col min="780" max="1024" width="9.140625" style="93"/>
    <col min="1025" max="1025" width="7.42578125" style="93" bestFit="1" customWidth="1"/>
    <col min="1026" max="1026" width="8.42578125" style="93" bestFit="1" customWidth="1"/>
    <col min="1027" max="1027" width="8.42578125" style="93" customWidth="1"/>
    <col min="1028" max="1028" width="5.42578125" style="93" bestFit="1" customWidth="1"/>
    <col min="1029" max="1033" width="25.28515625" style="93" customWidth="1"/>
    <col min="1034" max="1035" width="15.7109375" style="93" customWidth="1"/>
    <col min="1036" max="1280" width="9.140625" style="93"/>
    <col min="1281" max="1281" width="7.42578125" style="93" bestFit="1" customWidth="1"/>
    <col min="1282" max="1282" width="8.42578125" style="93" bestFit="1" customWidth="1"/>
    <col min="1283" max="1283" width="8.42578125" style="93" customWidth="1"/>
    <col min="1284" max="1284" width="5.42578125" style="93" bestFit="1" customWidth="1"/>
    <col min="1285" max="1289" width="25.28515625" style="93" customWidth="1"/>
    <col min="1290" max="1291" width="15.7109375" style="93" customWidth="1"/>
    <col min="1292" max="1536" width="9.140625" style="93"/>
    <col min="1537" max="1537" width="7.42578125" style="93" bestFit="1" customWidth="1"/>
    <col min="1538" max="1538" width="8.42578125" style="93" bestFit="1" customWidth="1"/>
    <col min="1539" max="1539" width="8.42578125" style="93" customWidth="1"/>
    <col min="1540" max="1540" width="5.42578125" style="93" bestFit="1" customWidth="1"/>
    <col min="1541" max="1545" width="25.28515625" style="93" customWidth="1"/>
    <col min="1546" max="1547" width="15.7109375" style="93" customWidth="1"/>
    <col min="1548" max="1792" width="9.140625" style="93"/>
    <col min="1793" max="1793" width="7.42578125" style="93" bestFit="1" customWidth="1"/>
    <col min="1794" max="1794" width="8.42578125" style="93" bestFit="1" customWidth="1"/>
    <col min="1795" max="1795" width="8.42578125" style="93" customWidth="1"/>
    <col min="1796" max="1796" width="5.42578125" style="93" bestFit="1" customWidth="1"/>
    <col min="1797" max="1801" width="25.28515625" style="93" customWidth="1"/>
    <col min="1802" max="1803" width="15.7109375" style="93" customWidth="1"/>
    <col min="1804" max="2048" width="9.140625" style="93"/>
    <col min="2049" max="2049" width="7.42578125" style="93" bestFit="1" customWidth="1"/>
    <col min="2050" max="2050" width="8.42578125" style="93" bestFit="1" customWidth="1"/>
    <col min="2051" max="2051" width="8.42578125" style="93" customWidth="1"/>
    <col min="2052" max="2052" width="5.42578125" style="93" bestFit="1" customWidth="1"/>
    <col min="2053" max="2057" width="25.28515625" style="93" customWidth="1"/>
    <col min="2058" max="2059" width="15.7109375" style="93" customWidth="1"/>
    <col min="2060" max="2304" width="9.140625" style="93"/>
    <col min="2305" max="2305" width="7.42578125" style="93" bestFit="1" customWidth="1"/>
    <col min="2306" max="2306" width="8.42578125" style="93" bestFit="1" customWidth="1"/>
    <col min="2307" max="2307" width="8.42578125" style="93" customWidth="1"/>
    <col min="2308" max="2308" width="5.42578125" style="93" bestFit="1" customWidth="1"/>
    <col min="2309" max="2313" width="25.28515625" style="93" customWidth="1"/>
    <col min="2314" max="2315" width="15.7109375" style="93" customWidth="1"/>
    <col min="2316" max="2560" width="9.140625" style="93"/>
    <col min="2561" max="2561" width="7.42578125" style="93" bestFit="1" customWidth="1"/>
    <col min="2562" max="2562" width="8.42578125" style="93" bestFit="1" customWidth="1"/>
    <col min="2563" max="2563" width="8.42578125" style="93" customWidth="1"/>
    <col min="2564" max="2564" width="5.42578125" style="93" bestFit="1" customWidth="1"/>
    <col min="2565" max="2569" width="25.28515625" style="93" customWidth="1"/>
    <col min="2570" max="2571" width="15.7109375" style="93" customWidth="1"/>
    <col min="2572" max="2816" width="9.140625" style="93"/>
    <col min="2817" max="2817" width="7.42578125" style="93" bestFit="1" customWidth="1"/>
    <col min="2818" max="2818" width="8.42578125" style="93" bestFit="1" customWidth="1"/>
    <col min="2819" max="2819" width="8.42578125" style="93" customWidth="1"/>
    <col min="2820" max="2820" width="5.42578125" style="93" bestFit="1" customWidth="1"/>
    <col min="2821" max="2825" width="25.28515625" style="93" customWidth="1"/>
    <col min="2826" max="2827" width="15.7109375" style="93" customWidth="1"/>
    <col min="2828" max="3072" width="9.140625" style="93"/>
    <col min="3073" max="3073" width="7.42578125" style="93" bestFit="1" customWidth="1"/>
    <col min="3074" max="3074" width="8.42578125" style="93" bestFit="1" customWidth="1"/>
    <col min="3075" max="3075" width="8.42578125" style="93" customWidth="1"/>
    <col min="3076" max="3076" width="5.42578125" style="93" bestFit="1" customWidth="1"/>
    <col min="3077" max="3081" width="25.28515625" style="93" customWidth="1"/>
    <col min="3082" max="3083" width="15.7109375" style="93" customWidth="1"/>
    <col min="3084" max="3328" width="9.140625" style="93"/>
    <col min="3329" max="3329" width="7.42578125" style="93" bestFit="1" customWidth="1"/>
    <col min="3330" max="3330" width="8.42578125" style="93" bestFit="1" customWidth="1"/>
    <col min="3331" max="3331" width="8.42578125" style="93" customWidth="1"/>
    <col min="3332" max="3332" width="5.42578125" style="93" bestFit="1" customWidth="1"/>
    <col min="3333" max="3337" width="25.28515625" style="93" customWidth="1"/>
    <col min="3338" max="3339" width="15.7109375" style="93" customWidth="1"/>
    <col min="3340" max="3584" width="9.140625" style="93"/>
    <col min="3585" max="3585" width="7.42578125" style="93" bestFit="1" customWidth="1"/>
    <col min="3586" max="3586" width="8.42578125" style="93" bestFit="1" customWidth="1"/>
    <col min="3587" max="3587" width="8.42578125" style="93" customWidth="1"/>
    <col min="3588" max="3588" width="5.42578125" style="93" bestFit="1" customWidth="1"/>
    <col min="3589" max="3593" width="25.28515625" style="93" customWidth="1"/>
    <col min="3594" max="3595" width="15.7109375" style="93" customWidth="1"/>
    <col min="3596" max="3840" width="9.140625" style="93"/>
    <col min="3841" max="3841" width="7.42578125" style="93" bestFit="1" customWidth="1"/>
    <col min="3842" max="3842" width="8.42578125" style="93" bestFit="1" customWidth="1"/>
    <col min="3843" max="3843" width="8.42578125" style="93" customWidth="1"/>
    <col min="3844" max="3844" width="5.42578125" style="93" bestFit="1" customWidth="1"/>
    <col min="3845" max="3849" width="25.28515625" style="93" customWidth="1"/>
    <col min="3850" max="3851" width="15.7109375" style="93" customWidth="1"/>
    <col min="3852" max="4096" width="9.140625" style="93"/>
    <col min="4097" max="4097" width="7.42578125" style="93" bestFit="1" customWidth="1"/>
    <col min="4098" max="4098" width="8.42578125" style="93" bestFit="1" customWidth="1"/>
    <col min="4099" max="4099" width="8.42578125" style="93" customWidth="1"/>
    <col min="4100" max="4100" width="5.42578125" style="93" bestFit="1" customWidth="1"/>
    <col min="4101" max="4105" width="25.28515625" style="93" customWidth="1"/>
    <col min="4106" max="4107" width="15.7109375" style="93" customWidth="1"/>
    <col min="4108" max="4352" width="9.140625" style="93"/>
    <col min="4353" max="4353" width="7.42578125" style="93" bestFit="1" customWidth="1"/>
    <col min="4354" max="4354" width="8.42578125" style="93" bestFit="1" customWidth="1"/>
    <col min="4355" max="4355" width="8.42578125" style="93" customWidth="1"/>
    <col min="4356" max="4356" width="5.42578125" style="93" bestFit="1" customWidth="1"/>
    <col min="4357" max="4361" width="25.28515625" style="93" customWidth="1"/>
    <col min="4362" max="4363" width="15.7109375" style="93" customWidth="1"/>
    <col min="4364" max="4608" width="9.140625" style="93"/>
    <col min="4609" max="4609" width="7.42578125" style="93" bestFit="1" customWidth="1"/>
    <col min="4610" max="4610" width="8.42578125" style="93" bestFit="1" customWidth="1"/>
    <col min="4611" max="4611" width="8.42578125" style="93" customWidth="1"/>
    <col min="4612" max="4612" width="5.42578125" style="93" bestFit="1" customWidth="1"/>
    <col min="4613" max="4617" width="25.28515625" style="93" customWidth="1"/>
    <col min="4618" max="4619" width="15.7109375" style="93" customWidth="1"/>
    <col min="4620" max="4864" width="9.140625" style="93"/>
    <col min="4865" max="4865" width="7.42578125" style="93" bestFit="1" customWidth="1"/>
    <col min="4866" max="4866" width="8.42578125" style="93" bestFit="1" customWidth="1"/>
    <col min="4867" max="4867" width="8.42578125" style="93" customWidth="1"/>
    <col min="4868" max="4868" width="5.42578125" style="93" bestFit="1" customWidth="1"/>
    <col min="4869" max="4873" width="25.28515625" style="93" customWidth="1"/>
    <col min="4874" max="4875" width="15.7109375" style="93" customWidth="1"/>
    <col min="4876" max="5120" width="9.140625" style="93"/>
    <col min="5121" max="5121" width="7.42578125" style="93" bestFit="1" customWidth="1"/>
    <col min="5122" max="5122" width="8.42578125" style="93" bestFit="1" customWidth="1"/>
    <col min="5123" max="5123" width="8.42578125" style="93" customWidth="1"/>
    <col min="5124" max="5124" width="5.42578125" style="93" bestFit="1" customWidth="1"/>
    <col min="5125" max="5129" width="25.28515625" style="93" customWidth="1"/>
    <col min="5130" max="5131" width="15.7109375" style="93" customWidth="1"/>
    <col min="5132" max="5376" width="9.140625" style="93"/>
    <col min="5377" max="5377" width="7.42578125" style="93" bestFit="1" customWidth="1"/>
    <col min="5378" max="5378" width="8.42578125" style="93" bestFit="1" customWidth="1"/>
    <col min="5379" max="5379" width="8.42578125" style="93" customWidth="1"/>
    <col min="5380" max="5380" width="5.42578125" style="93" bestFit="1" customWidth="1"/>
    <col min="5381" max="5385" width="25.28515625" style="93" customWidth="1"/>
    <col min="5386" max="5387" width="15.7109375" style="93" customWidth="1"/>
    <col min="5388" max="5632" width="9.140625" style="93"/>
    <col min="5633" max="5633" width="7.42578125" style="93" bestFit="1" customWidth="1"/>
    <col min="5634" max="5634" width="8.42578125" style="93" bestFit="1" customWidth="1"/>
    <col min="5635" max="5635" width="8.42578125" style="93" customWidth="1"/>
    <col min="5636" max="5636" width="5.42578125" style="93" bestFit="1" customWidth="1"/>
    <col min="5637" max="5641" width="25.28515625" style="93" customWidth="1"/>
    <col min="5642" max="5643" width="15.7109375" style="93" customWidth="1"/>
    <col min="5644" max="5888" width="9.140625" style="93"/>
    <col min="5889" max="5889" width="7.42578125" style="93" bestFit="1" customWidth="1"/>
    <col min="5890" max="5890" width="8.42578125" style="93" bestFit="1" customWidth="1"/>
    <col min="5891" max="5891" width="8.42578125" style="93" customWidth="1"/>
    <col min="5892" max="5892" width="5.42578125" style="93" bestFit="1" customWidth="1"/>
    <col min="5893" max="5897" width="25.28515625" style="93" customWidth="1"/>
    <col min="5898" max="5899" width="15.7109375" style="93" customWidth="1"/>
    <col min="5900" max="6144" width="9.140625" style="93"/>
    <col min="6145" max="6145" width="7.42578125" style="93" bestFit="1" customWidth="1"/>
    <col min="6146" max="6146" width="8.42578125" style="93" bestFit="1" customWidth="1"/>
    <col min="6147" max="6147" width="8.42578125" style="93" customWidth="1"/>
    <col min="6148" max="6148" width="5.42578125" style="93" bestFit="1" customWidth="1"/>
    <col min="6149" max="6153" width="25.28515625" style="93" customWidth="1"/>
    <col min="6154" max="6155" width="15.7109375" style="93" customWidth="1"/>
    <col min="6156" max="6400" width="9.140625" style="93"/>
    <col min="6401" max="6401" width="7.42578125" style="93" bestFit="1" customWidth="1"/>
    <col min="6402" max="6402" width="8.42578125" style="93" bestFit="1" customWidth="1"/>
    <col min="6403" max="6403" width="8.42578125" style="93" customWidth="1"/>
    <col min="6404" max="6404" width="5.42578125" style="93" bestFit="1" customWidth="1"/>
    <col min="6405" max="6409" width="25.28515625" style="93" customWidth="1"/>
    <col min="6410" max="6411" width="15.7109375" style="93" customWidth="1"/>
    <col min="6412" max="6656" width="9.140625" style="93"/>
    <col min="6657" max="6657" width="7.42578125" style="93" bestFit="1" customWidth="1"/>
    <col min="6658" max="6658" width="8.42578125" style="93" bestFit="1" customWidth="1"/>
    <col min="6659" max="6659" width="8.42578125" style="93" customWidth="1"/>
    <col min="6660" max="6660" width="5.42578125" style="93" bestFit="1" customWidth="1"/>
    <col min="6661" max="6665" width="25.28515625" style="93" customWidth="1"/>
    <col min="6666" max="6667" width="15.7109375" style="93" customWidth="1"/>
    <col min="6668" max="6912" width="9.140625" style="93"/>
    <col min="6913" max="6913" width="7.42578125" style="93" bestFit="1" customWidth="1"/>
    <col min="6914" max="6914" width="8.42578125" style="93" bestFit="1" customWidth="1"/>
    <col min="6915" max="6915" width="8.42578125" style="93" customWidth="1"/>
    <col min="6916" max="6916" width="5.42578125" style="93" bestFit="1" customWidth="1"/>
    <col min="6917" max="6921" width="25.28515625" style="93" customWidth="1"/>
    <col min="6922" max="6923" width="15.7109375" style="93" customWidth="1"/>
    <col min="6924" max="7168" width="9.140625" style="93"/>
    <col min="7169" max="7169" width="7.42578125" style="93" bestFit="1" customWidth="1"/>
    <col min="7170" max="7170" width="8.42578125" style="93" bestFit="1" customWidth="1"/>
    <col min="7171" max="7171" width="8.42578125" style="93" customWidth="1"/>
    <col min="7172" max="7172" width="5.42578125" style="93" bestFit="1" customWidth="1"/>
    <col min="7173" max="7177" width="25.28515625" style="93" customWidth="1"/>
    <col min="7178" max="7179" width="15.7109375" style="93" customWidth="1"/>
    <col min="7180" max="7424" width="9.140625" style="93"/>
    <col min="7425" max="7425" width="7.42578125" style="93" bestFit="1" customWidth="1"/>
    <col min="7426" max="7426" width="8.42578125" style="93" bestFit="1" customWidth="1"/>
    <col min="7427" max="7427" width="8.42578125" style="93" customWidth="1"/>
    <col min="7428" max="7428" width="5.42578125" style="93" bestFit="1" customWidth="1"/>
    <col min="7429" max="7433" width="25.28515625" style="93" customWidth="1"/>
    <col min="7434" max="7435" width="15.7109375" style="93" customWidth="1"/>
    <col min="7436" max="7680" width="9.140625" style="93"/>
    <col min="7681" max="7681" width="7.42578125" style="93" bestFit="1" customWidth="1"/>
    <col min="7682" max="7682" width="8.42578125" style="93" bestFit="1" customWidth="1"/>
    <col min="7683" max="7683" width="8.42578125" style="93" customWidth="1"/>
    <col min="7684" max="7684" width="5.42578125" style="93" bestFit="1" customWidth="1"/>
    <col min="7685" max="7689" width="25.28515625" style="93" customWidth="1"/>
    <col min="7690" max="7691" width="15.7109375" style="93" customWidth="1"/>
    <col min="7692" max="7936" width="9.140625" style="93"/>
    <col min="7937" max="7937" width="7.42578125" style="93" bestFit="1" customWidth="1"/>
    <col min="7938" max="7938" width="8.42578125" style="93" bestFit="1" customWidth="1"/>
    <col min="7939" max="7939" width="8.42578125" style="93" customWidth="1"/>
    <col min="7940" max="7940" width="5.42578125" style="93" bestFit="1" customWidth="1"/>
    <col min="7941" max="7945" width="25.28515625" style="93" customWidth="1"/>
    <col min="7946" max="7947" width="15.7109375" style="93" customWidth="1"/>
    <col min="7948" max="8192" width="9.140625" style="93"/>
    <col min="8193" max="8193" width="7.42578125" style="93" bestFit="1" customWidth="1"/>
    <col min="8194" max="8194" width="8.42578125" style="93" bestFit="1" customWidth="1"/>
    <col min="8195" max="8195" width="8.42578125" style="93" customWidth="1"/>
    <col min="8196" max="8196" width="5.42578125" style="93" bestFit="1" customWidth="1"/>
    <col min="8197" max="8201" width="25.28515625" style="93" customWidth="1"/>
    <col min="8202" max="8203" width="15.7109375" style="93" customWidth="1"/>
    <col min="8204" max="8448" width="9.140625" style="93"/>
    <col min="8449" max="8449" width="7.42578125" style="93" bestFit="1" customWidth="1"/>
    <col min="8450" max="8450" width="8.42578125" style="93" bestFit="1" customWidth="1"/>
    <col min="8451" max="8451" width="8.42578125" style="93" customWidth="1"/>
    <col min="8452" max="8452" width="5.42578125" style="93" bestFit="1" customWidth="1"/>
    <col min="8453" max="8457" width="25.28515625" style="93" customWidth="1"/>
    <col min="8458" max="8459" width="15.7109375" style="93" customWidth="1"/>
    <col min="8460" max="8704" width="9.140625" style="93"/>
    <col min="8705" max="8705" width="7.42578125" style="93" bestFit="1" customWidth="1"/>
    <col min="8706" max="8706" width="8.42578125" style="93" bestFit="1" customWidth="1"/>
    <col min="8707" max="8707" width="8.42578125" style="93" customWidth="1"/>
    <col min="8708" max="8708" width="5.42578125" style="93" bestFit="1" customWidth="1"/>
    <col min="8709" max="8713" width="25.28515625" style="93" customWidth="1"/>
    <col min="8714" max="8715" width="15.7109375" style="93" customWidth="1"/>
    <col min="8716" max="8960" width="9.140625" style="93"/>
    <col min="8961" max="8961" width="7.42578125" style="93" bestFit="1" customWidth="1"/>
    <col min="8962" max="8962" width="8.42578125" style="93" bestFit="1" customWidth="1"/>
    <col min="8963" max="8963" width="8.42578125" style="93" customWidth="1"/>
    <col min="8964" max="8964" width="5.42578125" style="93" bestFit="1" customWidth="1"/>
    <col min="8965" max="8969" width="25.28515625" style="93" customWidth="1"/>
    <col min="8970" max="8971" width="15.7109375" style="93" customWidth="1"/>
    <col min="8972" max="9216" width="9.140625" style="93"/>
    <col min="9217" max="9217" width="7.42578125" style="93" bestFit="1" customWidth="1"/>
    <col min="9218" max="9218" width="8.42578125" style="93" bestFit="1" customWidth="1"/>
    <col min="9219" max="9219" width="8.42578125" style="93" customWidth="1"/>
    <col min="9220" max="9220" width="5.42578125" style="93" bestFit="1" customWidth="1"/>
    <col min="9221" max="9225" width="25.28515625" style="93" customWidth="1"/>
    <col min="9226" max="9227" width="15.7109375" style="93" customWidth="1"/>
    <col min="9228" max="9472" width="9.140625" style="93"/>
    <col min="9473" max="9473" width="7.42578125" style="93" bestFit="1" customWidth="1"/>
    <col min="9474" max="9474" width="8.42578125" style="93" bestFit="1" customWidth="1"/>
    <col min="9475" max="9475" width="8.42578125" style="93" customWidth="1"/>
    <col min="9476" max="9476" width="5.42578125" style="93" bestFit="1" customWidth="1"/>
    <col min="9477" max="9481" width="25.28515625" style="93" customWidth="1"/>
    <col min="9482" max="9483" width="15.7109375" style="93" customWidth="1"/>
    <col min="9484" max="9728" width="9.140625" style="93"/>
    <col min="9729" max="9729" width="7.42578125" style="93" bestFit="1" customWidth="1"/>
    <col min="9730" max="9730" width="8.42578125" style="93" bestFit="1" customWidth="1"/>
    <col min="9731" max="9731" width="8.42578125" style="93" customWidth="1"/>
    <col min="9732" max="9732" width="5.42578125" style="93" bestFit="1" customWidth="1"/>
    <col min="9733" max="9737" width="25.28515625" style="93" customWidth="1"/>
    <col min="9738" max="9739" width="15.7109375" style="93" customWidth="1"/>
    <col min="9740" max="9984" width="9.140625" style="93"/>
    <col min="9985" max="9985" width="7.42578125" style="93" bestFit="1" customWidth="1"/>
    <col min="9986" max="9986" width="8.42578125" style="93" bestFit="1" customWidth="1"/>
    <col min="9987" max="9987" width="8.42578125" style="93" customWidth="1"/>
    <col min="9988" max="9988" width="5.42578125" style="93" bestFit="1" customWidth="1"/>
    <col min="9989" max="9993" width="25.28515625" style="93" customWidth="1"/>
    <col min="9994" max="9995" width="15.7109375" style="93" customWidth="1"/>
    <col min="9996" max="10240" width="9.140625" style="93"/>
    <col min="10241" max="10241" width="7.42578125" style="93" bestFit="1" customWidth="1"/>
    <col min="10242" max="10242" width="8.42578125" style="93" bestFit="1" customWidth="1"/>
    <col min="10243" max="10243" width="8.42578125" style="93" customWidth="1"/>
    <col min="10244" max="10244" width="5.42578125" style="93" bestFit="1" customWidth="1"/>
    <col min="10245" max="10249" width="25.28515625" style="93" customWidth="1"/>
    <col min="10250" max="10251" width="15.7109375" style="93" customWidth="1"/>
    <col min="10252" max="10496" width="9.140625" style="93"/>
    <col min="10497" max="10497" width="7.42578125" style="93" bestFit="1" customWidth="1"/>
    <col min="10498" max="10498" width="8.42578125" style="93" bestFit="1" customWidth="1"/>
    <col min="10499" max="10499" width="8.42578125" style="93" customWidth="1"/>
    <col min="10500" max="10500" width="5.42578125" style="93" bestFit="1" customWidth="1"/>
    <col min="10501" max="10505" width="25.28515625" style="93" customWidth="1"/>
    <col min="10506" max="10507" width="15.7109375" style="93" customWidth="1"/>
    <col min="10508" max="10752" width="9.140625" style="93"/>
    <col min="10753" max="10753" width="7.42578125" style="93" bestFit="1" customWidth="1"/>
    <col min="10754" max="10754" width="8.42578125" style="93" bestFit="1" customWidth="1"/>
    <col min="10755" max="10755" width="8.42578125" style="93" customWidth="1"/>
    <col min="10756" max="10756" width="5.42578125" style="93" bestFit="1" customWidth="1"/>
    <col min="10757" max="10761" width="25.28515625" style="93" customWidth="1"/>
    <col min="10762" max="10763" width="15.7109375" style="93" customWidth="1"/>
    <col min="10764" max="11008" width="9.140625" style="93"/>
    <col min="11009" max="11009" width="7.42578125" style="93" bestFit="1" customWidth="1"/>
    <col min="11010" max="11010" width="8.42578125" style="93" bestFit="1" customWidth="1"/>
    <col min="11011" max="11011" width="8.42578125" style="93" customWidth="1"/>
    <col min="11012" max="11012" width="5.42578125" style="93" bestFit="1" customWidth="1"/>
    <col min="11013" max="11017" width="25.28515625" style="93" customWidth="1"/>
    <col min="11018" max="11019" width="15.7109375" style="93" customWidth="1"/>
    <col min="11020" max="11264" width="9.140625" style="93"/>
    <col min="11265" max="11265" width="7.42578125" style="93" bestFit="1" customWidth="1"/>
    <col min="11266" max="11266" width="8.42578125" style="93" bestFit="1" customWidth="1"/>
    <col min="11267" max="11267" width="8.42578125" style="93" customWidth="1"/>
    <col min="11268" max="11268" width="5.42578125" style="93" bestFit="1" customWidth="1"/>
    <col min="11269" max="11273" width="25.28515625" style="93" customWidth="1"/>
    <col min="11274" max="11275" width="15.7109375" style="93" customWidth="1"/>
    <col min="11276" max="11520" width="9.140625" style="93"/>
    <col min="11521" max="11521" width="7.42578125" style="93" bestFit="1" customWidth="1"/>
    <col min="11522" max="11522" width="8.42578125" style="93" bestFit="1" customWidth="1"/>
    <col min="11523" max="11523" width="8.42578125" style="93" customWidth="1"/>
    <col min="11524" max="11524" width="5.42578125" style="93" bestFit="1" customWidth="1"/>
    <col min="11525" max="11529" width="25.28515625" style="93" customWidth="1"/>
    <col min="11530" max="11531" width="15.7109375" style="93" customWidth="1"/>
    <col min="11532" max="11776" width="9.140625" style="93"/>
    <col min="11777" max="11777" width="7.42578125" style="93" bestFit="1" customWidth="1"/>
    <col min="11778" max="11778" width="8.42578125" style="93" bestFit="1" customWidth="1"/>
    <col min="11779" max="11779" width="8.42578125" style="93" customWidth="1"/>
    <col min="11780" max="11780" width="5.42578125" style="93" bestFit="1" customWidth="1"/>
    <col min="11781" max="11785" width="25.28515625" style="93" customWidth="1"/>
    <col min="11786" max="11787" width="15.7109375" style="93" customWidth="1"/>
    <col min="11788" max="12032" width="9.140625" style="93"/>
    <col min="12033" max="12033" width="7.42578125" style="93" bestFit="1" customWidth="1"/>
    <col min="12034" max="12034" width="8.42578125" style="93" bestFit="1" customWidth="1"/>
    <col min="12035" max="12035" width="8.42578125" style="93" customWidth="1"/>
    <col min="12036" max="12036" width="5.42578125" style="93" bestFit="1" customWidth="1"/>
    <col min="12037" max="12041" width="25.28515625" style="93" customWidth="1"/>
    <col min="12042" max="12043" width="15.7109375" style="93" customWidth="1"/>
    <col min="12044" max="12288" width="9.140625" style="93"/>
    <col min="12289" max="12289" width="7.42578125" style="93" bestFit="1" customWidth="1"/>
    <col min="12290" max="12290" width="8.42578125" style="93" bestFit="1" customWidth="1"/>
    <col min="12291" max="12291" width="8.42578125" style="93" customWidth="1"/>
    <col min="12292" max="12292" width="5.42578125" style="93" bestFit="1" customWidth="1"/>
    <col min="12293" max="12297" width="25.28515625" style="93" customWidth="1"/>
    <col min="12298" max="12299" width="15.7109375" style="93" customWidth="1"/>
    <col min="12300" max="12544" width="9.140625" style="93"/>
    <col min="12545" max="12545" width="7.42578125" style="93" bestFit="1" customWidth="1"/>
    <col min="12546" max="12546" width="8.42578125" style="93" bestFit="1" customWidth="1"/>
    <col min="12547" max="12547" width="8.42578125" style="93" customWidth="1"/>
    <col min="12548" max="12548" width="5.42578125" style="93" bestFit="1" customWidth="1"/>
    <col min="12549" max="12553" width="25.28515625" style="93" customWidth="1"/>
    <col min="12554" max="12555" width="15.7109375" style="93" customWidth="1"/>
    <col min="12556" max="12800" width="9.140625" style="93"/>
    <col min="12801" max="12801" width="7.42578125" style="93" bestFit="1" customWidth="1"/>
    <col min="12802" max="12802" width="8.42578125" style="93" bestFit="1" customWidth="1"/>
    <col min="12803" max="12803" width="8.42578125" style="93" customWidth="1"/>
    <col min="12804" max="12804" width="5.42578125" style="93" bestFit="1" customWidth="1"/>
    <col min="12805" max="12809" width="25.28515625" style="93" customWidth="1"/>
    <col min="12810" max="12811" width="15.7109375" style="93" customWidth="1"/>
    <col min="12812" max="13056" width="9.140625" style="93"/>
    <col min="13057" max="13057" width="7.42578125" style="93" bestFit="1" customWidth="1"/>
    <col min="13058" max="13058" width="8.42578125" style="93" bestFit="1" customWidth="1"/>
    <col min="13059" max="13059" width="8.42578125" style="93" customWidth="1"/>
    <col min="13060" max="13060" width="5.42578125" style="93" bestFit="1" customWidth="1"/>
    <col min="13061" max="13065" width="25.28515625" style="93" customWidth="1"/>
    <col min="13066" max="13067" width="15.7109375" style="93" customWidth="1"/>
    <col min="13068" max="13312" width="9.140625" style="93"/>
    <col min="13313" max="13313" width="7.42578125" style="93" bestFit="1" customWidth="1"/>
    <col min="13314" max="13314" width="8.42578125" style="93" bestFit="1" customWidth="1"/>
    <col min="13315" max="13315" width="8.42578125" style="93" customWidth="1"/>
    <col min="13316" max="13316" width="5.42578125" style="93" bestFit="1" customWidth="1"/>
    <col min="13317" max="13321" width="25.28515625" style="93" customWidth="1"/>
    <col min="13322" max="13323" width="15.7109375" style="93" customWidth="1"/>
    <col min="13324" max="13568" width="9.140625" style="93"/>
    <col min="13569" max="13569" width="7.42578125" style="93" bestFit="1" customWidth="1"/>
    <col min="13570" max="13570" width="8.42578125" style="93" bestFit="1" customWidth="1"/>
    <col min="13571" max="13571" width="8.42578125" style="93" customWidth="1"/>
    <col min="13572" max="13572" width="5.42578125" style="93" bestFit="1" customWidth="1"/>
    <col min="13573" max="13577" width="25.28515625" style="93" customWidth="1"/>
    <col min="13578" max="13579" width="15.7109375" style="93" customWidth="1"/>
    <col min="13580" max="13824" width="9.140625" style="93"/>
    <col min="13825" max="13825" width="7.42578125" style="93" bestFit="1" customWidth="1"/>
    <col min="13826" max="13826" width="8.42578125" style="93" bestFit="1" customWidth="1"/>
    <col min="13827" max="13827" width="8.42578125" style="93" customWidth="1"/>
    <col min="13828" max="13828" width="5.42578125" style="93" bestFit="1" customWidth="1"/>
    <col min="13829" max="13833" width="25.28515625" style="93" customWidth="1"/>
    <col min="13834" max="13835" width="15.7109375" style="93" customWidth="1"/>
    <col min="13836" max="14080" width="9.140625" style="93"/>
    <col min="14081" max="14081" width="7.42578125" style="93" bestFit="1" customWidth="1"/>
    <col min="14082" max="14082" width="8.42578125" style="93" bestFit="1" customWidth="1"/>
    <col min="14083" max="14083" width="8.42578125" style="93" customWidth="1"/>
    <col min="14084" max="14084" width="5.42578125" style="93" bestFit="1" customWidth="1"/>
    <col min="14085" max="14089" width="25.28515625" style="93" customWidth="1"/>
    <col min="14090" max="14091" width="15.7109375" style="93" customWidth="1"/>
    <col min="14092" max="14336" width="9.140625" style="93"/>
    <col min="14337" max="14337" width="7.42578125" style="93" bestFit="1" customWidth="1"/>
    <col min="14338" max="14338" width="8.42578125" style="93" bestFit="1" customWidth="1"/>
    <col min="14339" max="14339" width="8.42578125" style="93" customWidth="1"/>
    <col min="14340" max="14340" width="5.42578125" style="93" bestFit="1" customWidth="1"/>
    <col min="14341" max="14345" width="25.28515625" style="93" customWidth="1"/>
    <col min="14346" max="14347" width="15.7109375" style="93" customWidth="1"/>
    <col min="14348" max="14592" width="9.140625" style="93"/>
    <col min="14593" max="14593" width="7.42578125" style="93" bestFit="1" customWidth="1"/>
    <col min="14594" max="14594" width="8.42578125" style="93" bestFit="1" customWidth="1"/>
    <col min="14595" max="14595" width="8.42578125" style="93" customWidth="1"/>
    <col min="14596" max="14596" width="5.42578125" style="93" bestFit="1" customWidth="1"/>
    <col min="14597" max="14601" width="25.28515625" style="93" customWidth="1"/>
    <col min="14602" max="14603" width="15.7109375" style="93" customWidth="1"/>
    <col min="14604" max="14848" width="9.140625" style="93"/>
    <col min="14849" max="14849" width="7.42578125" style="93" bestFit="1" customWidth="1"/>
    <col min="14850" max="14850" width="8.42578125" style="93" bestFit="1" customWidth="1"/>
    <col min="14851" max="14851" width="8.42578125" style="93" customWidth="1"/>
    <col min="14852" max="14852" width="5.42578125" style="93" bestFit="1" customWidth="1"/>
    <col min="14853" max="14857" width="25.28515625" style="93" customWidth="1"/>
    <col min="14858" max="14859" width="15.7109375" style="93" customWidth="1"/>
    <col min="14860" max="15104" width="9.140625" style="93"/>
    <col min="15105" max="15105" width="7.42578125" style="93" bestFit="1" customWidth="1"/>
    <col min="15106" max="15106" width="8.42578125" style="93" bestFit="1" customWidth="1"/>
    <col min="15107" max="15107" width="8.42578125" style="93" customWidth="1"/>
    <col min="15108" max="15108" width="5.42578125" style="93" bestFit="1" customWidth="1"/>
    <col min="15109" max="15113" width="25.28515625" style="93" customWidth="1"/>
    <col min="15114" max="15115" width="15.7109375" style="93" customWidth="1"/>
    <col min="15116" max="15360" width="9.140625" style="93"/>
    <col min="15361" max="15361" width="7.42578125" style="93" bestFit="1" customWidth="1"/>
    <col min="15362" max="15362" width="8.42578125" style="93" bestFit="1" customWidth="1"/>
    <col min="15363" max="15363" width="8.42578125" style="93" customWidth="1"/>
    <col min="15364" max="15364" width="5.42578125" style="93" bestFit="1" customWidth="1"/>
    <col min="15365" max="15369" width="25.28515625" style="93" customWidth="1"/>
    <col min="15370" max="15371" width="15.7109375" style="93" customWidth="1"/>
    <col min="15372" max="15616" width="9.140625" style="93"/>
    <col min="15617" max="15617" width="7.42578125" style="93" bestFit="1" customWidth="1"/>
    <col min="15618" max="15618" width="8.42578125" style="93" bestFit="1" customWidth="1"/>
    <col min="15619" max="15619" width="8.42578125" style="93" customWidth="1"/>
    <col min="15620" max="15620" width="5.42578125" style="93" bestFit="1" customWidth="1"/>
    <col min="15621" max="15625" width="25.28515625" style="93" customWidth="1"/>
    <col min="15626" max="15627" width="15.7109375" style="93" customWidth="1"/>
    <col min="15628" max="15872" width="9.140625" style="93"/>
    <col min="15873" max="15873" width="7.42578125" style="93" bestFit="1" customWidth="1"/>
    <col min="15874" max="15874" width="8.42578125" style="93" bestFit="1" customWidth="1"/>
    <col min="15875" max="15875" width="8.42578125" style="93" customWidth="1"/>
    <col min="15876" max="15876" width="5.42578125" style="93" bestFit="1" customWidth="1"/>
    <col min="15877" max="15881" width="25.28515625" style="93" customWidth="1"/>
    <col min="15882" max="15883" width="15.7109375" style="93" customWidth="1"/>
    <col min="15884" max="16128" width="9.140625" style="93"/>
    <col min="16129" max="16129" width="7.42578125" style="93" bestFit="1" customWidth="1"/>
    <col min="16130" max="16130" width="8.42578125" style="93" bestFit="1" customWidth="1"/>
    <col min="16131" max="16131" width="8.42578125" style="93" customWidth="1"/>
    <col min="16132" max="16132" width="5.42578125" style="93" bestFit="1" customWidth="1"/>
    <col min="16133" max="16137" width="25.28515625" style="93" customWidth="1"/>
    <col min="16138" max="16139" width="15.7109375" style="93" customWidth="1"/>
    <col min="16140" max="16384" width="9.140625" style="93"/>
  </cols>
  <sheetData>
    <row r="1" spans="1:11" ht="15.75" x14ac:dyDescent="0.25">
      <c r="A1" s="44" t="s">
        <v>0</v>
      </c>
    </row>
    <row r="3" spans="1:11" ht="18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.75" x14ac:dyDescent="0.25">
      <c r="A4" s="171" t="s">
        <v>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ht="18" x14ac:dyDescent="0.25">
      <c r="A5" s="94"/>
      <c r="B5" s="94"/>
      <c r="C5" s="94"/>
      <c r="D5" s="94"/>
      <c r="E5" s="94"/>
      <c r="F5" s="94"/>
      <c r="G5" s="94"/>
      <c r="H5" s="94"/>
      <c r="I5" s="95"/>
      <c r="J5" s="95"/>
      <c r="K5" s="95"/>
    </row>
    <row r="6" spans="1:11" ht="15.75" x14ac:dyDescent="0.25">
      <c r="A6" s="171" t="s">
        <v>194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ht="15.75" x14ac:dyDescent="0.25">
      <c r="A7" s="171" t="s">
        <v>195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ht="18" x14ac:dyDescent="0.25">
      <c r="A8" s="94"/>
      <c r="B8" s="94"/>
      <c r="C8" s="94"/>
      <c r="D8" s="94"/>
      <c r="E8" s="94"/>
      <c r="F8" s="94"/>
      <c r="G8" s="94"/>
      <c r="H8" s="94"/>
      <c r="I8" s="95"/>
      <c r="J8" s="95"/>
      <c r="K8" s="95"/>
    </row>
    <row r="9" spans="1:11" ht="38.25" x14ac:dyDescent="0.25">
      <c r="A9" s="172" t="s">
        <v>5</v>
      </c>
      <c r="B9" s="173"/>
      <c r="C9" s="173"/>
      <c r="D9" s="173"/>
      <c r="E9" s="174"/>
      <c r="F9" s="97" t="s">
        <v>196</v>
      </c>
      <c r="G9" s="111" t="s">
        <v>162</v>
      </c>
      <c r="H9" s="97" t="s">
        <v>205</v>
      </c>
      <c r="I9" s="97" t="s">
        <v>206</v>
      </c>
      <c r="J9" s="96" t="s">
        <v>197</v>
      </c>
      <c r="K9" s="96" t="s">
        <v>197</v>
      </c>
    </row>
    <row r="10" spans="1:11" ht="11.25" customHeight="1" x14ac:dyDescent="0.25">
      <c r="A10" s="172">
        <v>1</v>
      </c>
      <c r="B10" s="173"/>
      <c r="C10" s="173"/>
      <c r="D10" s="173"/>
      <c r="E10" s="174"/>
      <c r="F10" s="98">
        <v>2</v>
      </c>
      <c r="G10" s="98">
        <v>3</v>
      </c>
      <c r="H10" s="98">
        <v>4</v>
      </c>
      <c r="I10" s="98">
        <v>5</v>
      </c>
      <c r="J10" s="98" t="s">
        <v>6</v>
      </c>
      <c r="K10" s="98" t="s">
        <v>7</v>
      </c>
    </row>
    <row r="11" spans="1:11" ht="31.5" x14ac:dyDescent="0.25">
      <c r="A11" s="99">
        <v>8</v>
      </c>
      <c r="B11" s="99"/>
      <c r="C11" s="99"/>
      <c r="D11" s="99"/>
      <c r="E11" s="99" t="s">
        <v>198</v>
      </c>
      <c r="F11" s="100">
        <v>0</v>
      </c>
      <c r="G11" s="100">
        <v>0</v>
      </c>
      <c r="H11" s="100">
        <v>0</v>
      </c>
      <c r="I11" s="101">
        <v>0</v>
      </c>
      <c r="J11" s="102" t="s">
        <v>199</v>
      </c>
      <c r="K11" s="102" t="s">
        <v>199</v>
      </c>
    </row>
    <row r="12" spans="1:11" ht="15.75" x14ac:dyDescent="0.25">
      <c r="A12" s="99"/>
      <c r="B12" s="103">
        <v>84</v>
      </c>
      <c r="C12" s="103"/>
      <c r="D12" s="103"/>
      <c r="E12" s="103" t="s">
        <v>200</v>
      </c>
      <c r="F12" s="100">
        <v>0</v>
      </c>
      <c r="G12" s="100">
        <v>0</v>
      </c>
      <c r="H12" s="100">
        <v>0</v>
      </c>
      <c r="I12" s="101">
        <v>0</v>
      </c>
      <c r="J12" s="102" t="s">
        <v>199</v>
      </c>
      <c r="K12" s="102" t="s">
        <v>199</v>
      </c>
    </row>
    <row r="13" spans="1:11" ht="63" x14ac:dyDescent="0.25">
      <c r="A13" s="104"/>
      <c r="B13" s="104"/>
      <c r="C13" s="104">
        <v>841</v>
      </c>
      <c r="D13" s="104"/>
      <c r="E13" s="105" t="s">
        <v>201</v>
      </c>
      <c r="F13" s="100">
        <v>0</v>
      </c>
      <c r="G13" s="100">
        <v>0</v>
      </c>
      <c r="H13" s="100">
        <v>0</v>
      </c>
      <c r="I13" s="101">
        <v>0</v>
      </c>
      <c r="J13" s="102" t="s">
        <v>199</v>
      </c>
      <c r="K13" s="102" t="s">
        <v>199</v>
      </c>
    </row>
    <row r="14" spans="1:11" ht="47.25" x14ac:dyDescent="0.25">
      <c r="A14" s="106">
        <v>5</v>
      </c>
      <c r="B14" s="106"/>
      <c r="C14" s="106"/>
      <c r="D14" s="106"/>
      <c r="E14" s="107" t="s">
        <v>202</v>
      </c>
      <c r="F14" s="100">
        <v>0</v>
      </c>
      <c r="G14" s="100">
        <v>0</v>
      </c>
      <c r="H14" s="100">
        <v>0</v>
      </c>
      <c r="I14" s="101">
        <v>0</v>
      </c>
      <c r="J14" s="102" t="s">
        <v>199</v>
      </c>
      <c r="K14" s="102" t="s">
        <v>199</v>
      </c>
    </row>
    <row r="15" spans="1:11" ht="31.5" x14ac:dyDescent="0.25">
      <c r="A15" s="103"/>
      <c r="B15" s="103">
        <v>54</v>
      </c>
      <c r="C15" s="103"/>
      <c r="D15" s="103"/>
      <c r="E15" s="108" t="s">
        <v>203</v>
      </c>
      <c r="F15" s="100">
        <v>0</v>
      </c>
      <c r="G15" s="100">
        <v>0</v>
      </c>
      <c r="H15" s="109">
        <v>0</v>
      </c>
      <c r="I15" s="101">
        <v>0</v>
      </c>
      <c r="J15" s="102" t="s">
        <v>199</v>
      </c>
      <c r="K15" s="102" t="s">
        <v>199</v>
      </c>
    </row>
    <row r="16" spans="1:11" ht="78.75" x14ac:dyDescent="0.25">
      <c r="A16" s="103"/>
      <c r="B16" s="103"/>
      <c r="C16" s="103">
        <v>541</v>
      </c>
      <c r="D16" s="105"/>
      <c r="E16" s="105" t="s">
        <v>204</v>
      </c>
      <c r="F16" s="100">
        <v>0</v>
      </c>
      <c r="G16" s="100">
        <v>0</v>
      </c>
      <c r="H16" s="109">
        <v>0</v>
      </c>
      <c r="I16" s="101">
        <v>0</v>
      </c>
      <c r="J16" s="102" t="s">
        <v>199</v>
      </c>
      <c r="K16" s="102" t="s">
        <v>199</v>
      </c>
    </row>
    <row r="18" spans="1:11" x14ac:dyDescent="0.2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1" x14ac:dyDescent="0.25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1" x14ac:dyDescent="0.2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</row>
  </sheetData>
  <mergeCells count="5">
    <mergeCell ref="A4:K4"/>
    <mergeCell ref="A6:K6"/>
    <mergeCell ref="A7:K7"/>
    <mergeCell ref="A9:E9"/>
    <mergeCell ref="A10:E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13"/>
  <sheetViews>
    <sheetView zoomScaleNormal="100" workbookViewId="0">
      <selection activeCell="E6" sqref="E6"/>
    </sheetView>
  </sheetViews>
  <sheetFormatPr defaultRowHeight="15" x14ac:dyDescent="0.25"/>
  <cols>
    <col min="1" max="1" width="37.7109375" style="93" customWidth="1"/>
    <col min="2" max="5" width="24.42578125" style="93" customWidth="1"/>
    <col min="6" max="7" width="15.7109375" style="93" customWidth="1"/>
    <col min="8" max="256" width="9.140625" style="93"/>
    <col min="257" max="257" width="37.7109375" style="93" customWidth="1"/>
    <col min="258" max="261" width="24.42578125" style="93" customWidth="1"/>
    <col min="262" max="263" width="15.7109375" style="93" customWidth="1"/>
    <col min="264" max="512" width="9.140625" style="93"/>
    <col min="513" max="513" width="37.7109375" style="93" customWidth="1"/>
    <col min="514" max="517" width="24.42578125" style="93" customWidth="1"/>
    <col min="518" max="519" width="15.7109375" style="93" customWidth="1"/>
    <col min="520" max="768" width="9.140625" style="93"/>
    <col min="769" max="769" width="37.7109375" style="93" customWidth="1"/>
    <col min="770" max="773" width="24.42578125" style="93" customWidth="1"/>
    <col min="774" max="775" width="15.7109375" style="93" customWidth="1"/>
    <col min="776" max="1024" width="9.140625" style="93"/>
    <col min="1025" max="1025" width="37.7109375" style="93" customWidth="1"/>
    <col min="1026" max="1029" width="24.42578125" style="93" customWidth="1"/>
    <col min="1030" max="1031" width="15.7109375" style="93" customWidth="1"/>
    <col min="1032" max="1280" width="9.140625" style="93"/>
    <col min="1281" max="1281" width="37.7109375" style="93" customWidth="1"/>
    <col min="1282" max="1285" width="24.42578125" style="93" customWidth="1"/>
    <col min="1286" max="1287" width="15.7109375" style="93" customWidth="1"/>
    <col min="1288" max="1536" width="9.140625" style="93"/>
    <col min="1537" max="1537" width="37.7109375" style="93" customWidth="1"/>
    <col min="1538" max="1541" width="24.42578125" style="93" customWidth="1"/>
    <col min="1542" max="1543" width="15.7109375" style="93" customWidth="1"/>
    <col min="1544" max="1792" width="9.140625" style="93"/>
    <col min="1793" max="1793" width="37.7109375" style="93" customWidth="1"/>
    <col min="1794" max="1797" width="24.42578125" style="93" customWidth="1"/>
    <col min="1798" max="1799" width="15.7109375" style="93" customWidth="1"/>
    <col min="1800" max="2048" width="9.140625" style="93"/>
    <col min="2049" max="2049" width="37.7109375" style="93" customWidth="1"/>
    <col min="2050" max="2053" width="24.42578125" style="93" customWidth="1"/>
    <col min="2054" max="2055" width="15.7109375" style="93" customWidth="1"/>
    <col min="2056" max="2304" width="9.140625" style="93"/>
    <col min="2305" max="2305" width="37.7109375" style="93" customWidth="1"/>
    <col min="2306" max="2309" width="24.42578125" style="93" customWidth="1"/>
    <col min="2310" max="2311" width="15.7109375" style="93" customWidth="1"/>
    <col min="2312" max="2560" width="9.140625" style="93"/>
    <col min="2561" max="2561" width="37.7109375" style="93" customWidth="1"/>
    <col min="2562" max="2565" width="24.42578125" style="93" customWidth="1"/>
    <col min="2566" max="2567" width="15.7109375" style="93" customWidth="1"/>
    <col min="2568" max="2816" width="9.140625" style="93"/>
    <col min="2817" max="2817" width="37.7109375" style="93" customWidth="1"/>
    <col min="2818" max="2821" width="24.42578125" style="93" customWidth="1"/>
    <col min="2822" max="2823" width="15.7109375" style="93" customWidth="1"/>
    <col min="2824" max="3072" width="9.140625" style="93"/>
    <col min="3073" max="3073" width="37.7109375" style="93" customWidth="1"/>
    <col min="3074" max="3077" width="24.42578125" style="93" customWidth="1"/>
    <col min="3078" max="3079" width="15.7109375" style="93" customWidth="1"/>
    <col min="3080" max="3328" width="9.140625" style="93"/>
    <col min="3329" max="3329" width="37.7109375" style="93" customWidth="1"/>
    <col min="3330" max="3333" width="24.42578125" style="93" customWidth="1"/>
    <col min="3334" max="3335" width="15.7109375" style="93" customWidth="1"/>
    <col min="3336" max="3584" width="9.140625" style="93"/>
    <col min="3585" max="3585" width="37.7109375" style="93" customWidth="1"/>
    <col min="3586" max="3589" width="24.42578125" style="93" customWidth="1"/>
    <col min="3590" max="3591" width="15.7109375" style="93" customWidth="1"/>
    <col min="3592" max="3840" width="9.140625" style="93"/>
    <col min="3841" max="3841" width="37.7109375" style="93" customWidth="1"/>
    <col min="3842" max="3845" width="24.42578125" style="93" customWidth="1"/>
    <col min="3846" max="3847" width="15.7109375" style="93" customWidth="1"/>
    <col min="3848" max="4096" width="9.140625" style="93"/>
    <col min="4097" max="4097" width="37.7109375" style="93" customWidth="1"/>
    <col min="4098" max="4101" width="24.42578125" style="93" customWidth="1"/>
    <col min="4102" max="4103" width="15.7109375" style="93" customWidth="1"/>
    <col min="4104" max="4352" width="9.140625" style="93"/>
    <col min="4353" max="4353" width="37.7109375" style="93" customWidth="1"/>
    <col min="4354" max="4357" width="24.42578125" style="93" customWidth="1"/>
    <col min="4358" max="4359" width="15.7109375" style="93" customWidth="1"/>
    <col min="4360" max="4608" width="9.140625" style="93"/>
    <col min="4609" max="4609" width="37.7109375" style="93" customWidth="1"/>
    <col min="4610" max="4613" width="24.42578125" style="93" customWidth="1"/>
    <col min="4614" max="4615" width="15.7109375" style="93" customWidth="1"/>
    <col min="4616" max="4864" width="9.140625" style="93"/>
    <col min="4865" max="4865" width="37.7109375" style="93" customWidth="1"/>
    <col min="4866" max="4869" width="24.42578125" style="93" customWidth="1"/>
    <col min="4870" max="4871" width="15.7109375" style="93" customWidth="1"/>
    <col min="4872" max="5120" width="9.140625" style="93"/>
    <col min="5121" max="5121" width="37.7109375" style="93" customWidth="1"/>
    <col min="5122" max="5125" width="24.42578125" style="93" customWidth="1"/>
    <col min="5126" max="5127" width="15.7109375" style="93" customWidth="1"/>
    <col min="5128" max="5376" width="9.140625" style="93"/>
    <col min="5377" max="5377" width="37.7109375" style="93" customWidth="1"/>
    <col min="5378" max="5381" width="24.42578125" style="93" customWidth="1"/>
    <col min="5382" max="5383" width="15.7109375" style="93" customWidth="1"/>
    <col min="5384" max="5632" width="9.140625" style="93"/>
    <col min="5633" max="5633" width="37.7109375" style="93" customWidth="1"/>
    <col min="5634" max="5637" width="24.42578125" style="93" customWidth="1"/>
    <col min="5638" max="5639" width="15.7109375" style="93" customWidth="1"/>
    <col min="5640" max="5888" width="9.140625" style="93"/>
    <col min="5889" max="5889" width="37.7109375" style="93" customWidth="1"/>
    <col min="5890" max="5893" width="24.42578125" style="93" customWidth="1"/>
    <col min="5894" max="5895" width="15.7109375" style="93" customWidth="1"/>
    <col min="5896" max="6144" width="9.140625" style="93"/>
    <col min="6145" max="6145" width="37.7109375" style="93" customWidth="1"/>
    <col min="6146" max="6149" width="24.42578125" style="93" customWidth="1"/>
    <col min="6150" max="6151" width="15.7109375" style="93" customWidth="1"/>
    <col min="6152" max="6400" width="9.140625" style="93"/>
    <col min="6401" max="6401" width="37.7109375" style="93" customWidth="1"/>
    <col min="6402" max="6405" width="24.42578125" style="93" customWidth="1"/>
    <col min="6406" max="6407" width="15.7109375" style="93" customWidth="1"/>
    <col min="6408" max="6656" width="9.140625" style="93"/>
    <col min="6657" max="6657" width="37.7109375" style="93" customWidth="1"/>
    <col min="6658" max="6661" width="24.42578125" style="93" customWidth="1"/>
    <col min="6662" max="6663" width="15.7109375" style="93" customWidth="1"/>
    <col min="6664" max="6912" width="9.140625" style="93"/>
    <col min="6913" max="6913" width="37.7109375" style="93" customWidth="1"/>
    <col min="6914" max="6917" width="24.42578125" style="93" customWidth="1"/>
    <col min="6918" max="6919" width="15.7109375" style="93" customWidth="1"/>
    <col min="6920" max="7168" width="9.140625" style="93"/>
    <col min="7169" max="7169" width="37.7109375" style="93" customWidth="1"/>
    <col min="7170" max="7173" width="24.42578125" style="93" customWidth="1"/>
    <col min="7174" max="7175" width="15.7109375" style="93" customWidth="1"/>
    <col min="7176" max="7424" width="9.140625" style="93"/>
    <col min="7425" max="7425" width="37.7109375" style="93" customWidth="1"/>
    <col min="7426" max="7429" width="24.42578125" style="93" customWidth="1"/>
    <col min="7430" max="7431" width="15.7109375" style="93" customWidth="1"/>
    <col min="7432" max="7680" width="9.140625" style="93"/>
    <col min="7681" max="7681" width="37.7109375" style="93" customWidth="1"/>
    <col min="7682" max="7685" width="24.42578125" style="93" customWidth="1"/>
    <col min="7686" max="7687" width="15.7109375" style="93" customWidth="1"/>
    <col min="7688" max="7936" width="9.140625" style="93"/>
    <col min="7937" max="7937" width="37.7109375" style="93" customWidth="1"/>
    <col min="7938" max="7941" width="24.42578125" style="93" customWidth="1"/>
    <col min="7942" max="7943" width="15.7109375" style="93" customWidth="1"/>
    <col min="7944" max="8192" width="9.140625" style="93"/>
    <col min="8193" max="8193" width="37.7109375" style="93" customWidth="1"/>
    <col min="8194" max="8197" width="24.42578125" style="93" customWidth="1"/>
    <col min="8198" max="8199" width="15.7109375" style="93" customWidth="1"/>
    <col min="8200" max="8448" width="9.140625" style="93"/>
    <col min="8449" max="8449" width="37.7109375" style="93" customWidth="1"/>
    <col min="8450" max="8453" width="24.42578125" style="93" customWidth="1"/>
    <col min="8454" max="8455" width="15.7109375" style="93" customWidth="1"/>
    <col min="8456" max="8704" width="9.140625" style="93"/>
    <col min="8705" max="8705" width="37.7109375" style="93" customWidth="1"/>
    <col min="8706" max="8709" width="24.42578125" style="93" customWidth="1"/>
    <col min="8710" max="8711" width="15.7109375" style="93" customWidth="1"/>
    <col min="8712" max="8960" width="9.140625" style="93"/>
    <col min="8961" max="8961" width="37.7109375" style="93" customWidth="1"/>
    <col min="8962" max="8965" width="24.42578125" style="93" customWidth="1"/>
    <col min="8966" max="8967" width="15.7109375" style="93" customWidth="1"/>
    <col min="8968" max="9216" width="9.140625" style="93"/>
    <col min="9217" max="9217" width="37.7109375" style="93" customWidth="1"/>
    <col min="9218" max="9221" width="24.42578125" style="93" customWidth="1"/>
    <col min="9222" max="9223" width="15.7109375" style="93" customWidth="1"/>
    <col min="9224" max="9472" width="9.140625" style="93"/>
    <col min="9473" max="9473" width="37.7109375" style="93" customWidth="1"/>
    <col min="9474" max="9477" width="24.42578125" style="93" customWidth="1"/>
    <col min="9478" max="9479" width="15.7109375" style="93" customWidth="1"/>
    <col min="9480" max="9728" width="9.140625" style="93"/>
    <col min="9729" max="9729" width="37.7109375" style="93" customWidth="1"/>
    <col min="9730" max="9733" width="24.42578125" style="93" customWidth="1"/>
    <col min="9734" max="9735" width="15.7109375" style="93" customWidth="1"/>
    <col min="9736" max="9984" width="9.140625" style="93"/>
    <col min="9985" max="9985" width="37.7109375" style="93" customWidth="1"/>
    <col min="9986" max="9989" width="24.42578125" style="93" customWidth="1"/>
    <col min="9990" max="9991" width="15.7109375" style="93" customWidth="1"/>
    <col min="9992" max="10240" width="9.140625" style="93"/>
    <col min="10241" max="10241" width="37.7109375" style="93" customWidth="1"/>
    <col min="10242" max="10245" width="24.42578125" style="93" customWidth="1"/>
    <col min="10246" max="10247" width="15.7109375" style="93" customWidth="1"/>
    <col min="10248" max="10496" width="9.140625" style="93"/>
    <col min="10497" max="10497" width="37.7109375" style="93" customWidth="1"/>
    <col min="10498" max="10501" width="24.42578125" style="93" customWidth="1"/>
    <col min="10502" max="10503" width="15.7109375" style="93" customWidth="1"/>
    <col min="10504" max="10752" width="9.140625" style="93"/>
    <col min="10753" max="10753" width="37.7109375" style="93" customWidth="1"/>
    <col min="10754" max="10757" width="24.42578125" style="93" customWidth="1"/>
    <col min="10758" max="10759" width="15.7109375" style="93" customWidth="1"/>
    <col min="10760" max="11008" width="9.140625" style="93"/>
    <col min="11009" max="11009" width="37.7109375" style="93" customWidth="1"/>
    <col min="11010" max="11013" width="24.42578125" style="93" customWidth="1"/>
    <col min="11014" max="11015" width="15.7109375" style="93" customWidth="1"/>
    <col min="11016" max="11264" width="9.140625" style="93"/>
    <col min="11265" max="11265" width="37.7109375" style="93" customWidth="1"/>
    <col min="11266" max="11269" width="24.42578125" style="93" customWidth="1"/>
    <col min="11270" max="11271" width="15.7109375" style="93" customWidth="1"/>
    <col min="11272" max="11520" width="9.140625" style="93"/>
    <col min="11521" max="11521" width="37.7109375" style="93" customWidth="1"/>
    <col min="11522" max="11525" width="24.42578125" style="93" customWidth="1"/>
    <col min="11526" max="11527" width="15.7109375" style="93" customWidth="1"/>
    <col min="11528" max="11776" width="9.140625" style="93"/>
    <col min="11777" max="11777" width="37.7109375" style="93" customWidth="1"/>
    <col min="11778" max="11781" width="24.42578125" style="93" customWidth="1"/>
    <col min="11782" max="11783" width="15.7109375" style="93" customWidth="1"/>
    <col min="11784" max="12032" width="9.140625" style="93"/>
    <col min="12033" max="12033" width="37.7109375" style="93" customWidth="1"/>
    <col min="12034" max="12037" width="24.42578125" style="93" customWidth="1"/>
    <col min="12038" max="12039" width="15.7109375" style="93" customWidth="1"/>
    <col min="12040" max="12288" width="9.140625" style="93"/>
    <col min="12289" max="12289" width="37.7109375" style="93" customWidth="1"/>
    <col min="12290" max="12293" width="24.42578125" style="93" customWidth="1"/>
    <col min="12294" max="12295" width="15.7109375" style="93" customWidth="1"/>
    <col min="12296" max="12544" width="9.140625" style="93"/>
    <col min="12545" max="12545" width="37.7109375" style="93" customWidth="1"/>
    <col min="12546" max="12549" width="24.42578125" style="93" customWidth="1"/>
    <col min="12550" max="12551" width="15.7109375" style="93" customWidth="1"/>
    <col min="12552" max="12800" width="9.140625" style="93"/>
    <col min="12801" max="12801" width="37.7109375" style="93" customWidth="1"/>
    <col min="12802" max="12805" width="24.42578125" style="93" customWidth="1"/>
    <col min="12806" max="12807" width="15.7109375" style="93" customWidth="1"/>
    <col min="12808" max="13056" width="9.140625" style="93"/>
    <col min="13057" max="13057" width="37.7109375" style="93" customWidth="1"/>
    <col min="13058" max="13061" width="24.42578125" style="93" customWidth="1"/>
    <col min="13062" max="13063" width="15.7109375" style="93" customWidth="1"/>
    <col min="13064" max="13312" width="9.140625" style="93"/>
    <col min="13313" max="13313" width="37.7109375" style="93" customWidth="1"/>
    <col min="13314" max="13317" width="24.42578125" style="93" customWidth="1"/>
    <col min="13318" max="13319" width="15.7109375" style="93" customWidth="1"/>
    <col min="13320" max="13568" width="9.140625" style="93"/>
    <col min="13569" max="13569" width="37.7109375" style="93" customWidth="1"/>
    <col min="13570" max="13573" width="24.42578125" style="93" customWidth="1"/>
    <col min="13574" max="13575" width="15.7109375" style="93" customWidth="1"/>
    <col min="13576" max="13824" width="9.140625" style="93"/>
    <col min="13825" max="13825" width="37.7109375" style="93" customWidth="1"/>
    <col min="13826" max="13829" width="24.42578125" style="93" customWidth="1"/>
    <col min="13830" max="13831" width="15.7109375" style="93" customWidth="1"/>
    <col min="13832" max="14080" width="9.140625" style="93"/>
    <col min="14081" max="14081" width="37.7109375" style="93" customWidth="1"/>
    <col min="14082" max="14085" width="24.42578125" style="93" customWidth="1"/>
    <col min="14086" max="14087" width="15.7109375" style="93" customWidth="1"/>
    <col min="14088" max="14336" width="9.140625" style="93"/>
    <col min="14337" max="14337" width="37.7109375" style="93" customWidth="1"/>
    <col min="14338" max="14341" width="24.42578125" style="93" customWidth="1"/>
    <col min="14342" max="14343" width="15.7109375" style="93" customWidth="1"/>
    <col min="14344" max="14592" width="9.140625" style="93"/>
    <col min="14593" max="14593" width="37.7109375" style="93" customWidth="1"/>
    <col min="14594" max="14597" width="24.42578125" style="93" customWidth="1"/>
    <col min="14598" max="14599" width="15.7109375" style="93" customWidth="1"/>
    <col min="14600" max="14848" width="9.140625" style="93"/>
    <col min="14849" max="14849" width="37.7109375" style="93" customWidth="1"/>
    <col min="14850" max="14853" width="24.42578125" style="93" customWidth="1"/>
    <col min="14854" max="14855" width="15.7109375" style="93" customWidth="1"/>
    <col min="14856" max="15104" width="9.140625" style="93"/>
    <col min="15105" max="15105" width="37.7109375" style="93" customWidth="1"/>
    <col min="15106" max="15109" width="24.42578125" style="93" customWidth="1"/>
    <col min="15110" max="15111" width="15.7109375" style="93" customWidth="1"/>
    <col min="15112" max="15360" width="9.140625" style="93"/>
    <col min="15361" max="15361" width="37.7109375" style="93" customWidth="1"/>
    <col min="15362" max="15365" width="24.42578125" style="93" customWidth="1"/>
    <col min="15366" max="15367" width="15.7109375" style="93" customWidth="1"/>
    <col min="15368" max="15616" width="9.140625" style="93"/>
    <col min="15617" max="15617" width="37.7109375" style="93" customWidth="1"/>
    <col min="15618" max="15621" width="24.42578125" style="93" customWidth="1"/>
    <col min="15622" max="15623" width="15.7109375" style="93" customWidth="1"/>
    <col min="15624" max="15872" width="9.140625" style="93"/>
    <col min="15873" max="15873" width="37.7109375" style="93" customWidth="1"/>
    <col min="15874" max="15877" width="24.42578125" style="93" customWidth="1"/>
    <col min="15878" max="15879" width="15.7109375" style="93" customWidth="1"/>
    <col min="15880" max="16128" width="9.140625" style="93"/>
    <col min="16129" max="16129" width="37.7109375" style="93" customWidth="1"/>
    <col min="16130" max="16133" width="24.42578125" style="93" customWidth="1"/>
    <col min="16134" max="16135" width="15.7109375" style="93" customWidth="1"/>
    <col min="16136" max="16384" width="9.140625" style="93"/>
  </cols>
  <sheetData>
    <row r="1" spans="1:7" ht="15.75" x14ac:dyDescent="0.25">
      <c r="A1" s="44" t="s">
        <v>0</v>
      </c>
    </row>
    <row r="3" spans="1:7" ht="18" x14ac:dyDescent="0.25">
      <c r="A3" s="94"/>
      <c r="B3" s="94"/>
      <c r="C3" s="94"/>
      <c r="D3" s="94"/>
      <c r="E3" s="95"/>
      <c r="F3" s="95"/>
      <c r="G3" s="95"/>
    </row>
    <row r="4" spans="1:7" ht="15.75" x14ac:dyDescent="0.25">
      <c r="A4" s="171" t="s">
        <v>207</v>
      </c>
      <c r="B4" s="171"/>
      <c r="C4" s="171"/>
      <c r="D4" s="171"/>
      <c r="E4" s="171"/>
      <c r="F4" s="171"/>
      <c r="G4" s="171"/>
    </row>
    <row r="5" spans="1:7" ht="18" x14ac:dyDescent="0.25">
      <c r="A5" s="94"/>
      <c r="B5" s="94"/>
      <c r="C5" s="94"/>
      <c r="D5" s="94"/>
      <c r="E5" s="95"/>
      <c r="F5" s="95"/>
      <c r="G5" s="95"/>
    </row>
    <row r="6" spans="1:7" ht="38.25" x14ac:dyDescent="0.25">
      <c r="A6" s="112" t="s">
        <v>5</v>
      </c>
      <c r="B6" s="97" t="s">
        <v>196</v>
      </c>
      <c r="C6" s="111" t="s">
        <v>162</v>
      </c>
      <c r="D6" s="97" t="s">
        <v>205</v>
      </c>
      <c r="E6" s="97" t="s">
        <v>206</v>
      </c>
      <c r="F6" s="112" t="s">
        <v>197</v>
      </c>
      <c r="G6" s="112" t="s">
        <v>197</v>
      </c>
    </row>
    <row r="7" spans="1:7" x14ac:dyDescent="0.25">
      <c r="A7" s="112">
        <v>1</v>
      </c>
      <c r="B7" s="112">
        <v>2</v>
      </c>
      <c r="C7" s="112">
        <v>3</v>
      </c>
      <c r="D7" s="112">
        <v>4</v>
      </c>
      <c r="E7" s="112">
        <v>5</v>
      </c>
      <c r="F7" s="112" t="s">
        <v>6</v>
      </c>
      <c r="G7" s="112" t="s">
        <v>7</v>
      </c>
    </row>
    <row r="8" spans="1:7" ht="31.5" x14ac:dyDescent="0.25">
      <c r="A8" s="113" t="s">
        <v>16</v>
      </c>
      <c r="B8" s="100">
        <v>0</v>
      </c>
      <c r="C8" s="100">
        <v>0</v>
      </c>
      <c r="D8" s="109">
        <v>0</v>
      </c>
      <c r="E8" s="101">
        <v>0</v>
      </c>
      <c r="F8" s="114" t="s">
        <v>199</v>
      </c>
      <c r="G8" s="114" t="s">
        <v>199</v>
      </c>
    </row>
    <row r="9" spans="1:7" ht="24.95" customHeight="1" x14ac:dyDescent="0.25">
      <c r="A9" s="115" t="s">
        <v>171</v>
      </c>
      <c r="B9" s="100">
        <v>0</v>
      </c>
      <c r="C9" s="100">
        <v>0</v>
      </c>
      <c r="D9" s="100">
        <v>0</v>
      </c>
      <c r="E9" s="101">
        <v>0</v>
      </c>
      <c r="F9" s="114" t="s">
        <v>199</v>
      </c>
      <c r="G9" s="114" t="s">
        <v>199</v>
      </c>
    </row>
    <row r="10" spans="1:7" ht="24.95" customHeight="1" x14ac:dyDescent="0.25">
      <c r="A10" s="116" t="s">
        <v>172</v>
      </c>
      <c r="B10" s="100">
        <v>0</v>
      </c>
      <c r="C10" s="100">
        <v>0</v>
      </c>
      <c r="D10" s="100">
        <v>0</v>
      </c>
      <c r="E10" s="101">
        <v>0</v>
      </c>
      <c r="F10" s="114" t="s">
        <v>199</v>
      </c>
      <c r="G10" s="114" t="s">
        <v>199</v>
      </c>
    </row>
    <row r="11" spans="1:7" ht="35.25" customHeight="1" x14ac:dyDescent="0.25">
      <c r="A11" s="113" t="s">
        <v>208</v>
      </c>
      <c r="B11" s="100">
        <v>0</v>
      </c>
      <c r="C11" s="100">
        <v>0</v>
      </c>
      <c r="D11" s="100">
        <v>0</v>
      </c>
      <c r="E11" s="101">
        <v>0</v>
      </c>
      <c r="F11" s="114" t="s">
        <v>199</v>
      </c>
      <c r="G11" s="114" t="s">
        <v>199</v>
      </c>
    </row>
    <row r="12" spans="1:7" ht="24.95" customHeight="1" x14ac:dyDescent="0.25">
      <c r="A12" s="115" t="s">
        <v>171</v>
      </c>
      <c r="B12" s="100">
        <v>0</v>
      </c>
      <c r="C12" s="100">
        <v>0</v>
      </c>
      <c r="D12" s="100">
        <v>0</v>
      </c>
      <c r="E12" s="101">
        <v>0</v>
      </c>
      <c r="F12" s="114" t="s">
        <v>199</v>
      </c>
      <c r="G12" s="114" t="s">
        <v>199</v>
      </c>
    </row>
    <row r="13" spans="1:7" ht="24.95" customHeight="1" x14ac:dyDescent="0.25">
      <c r="A13" s="116" t="s">
        <v>172</v>
      </c>
      <c r="B13" s="100">
        <v>0</v>
      </c>
      <c r="C13" s="100">
        <v>0</v>
      </c>
      <c r="D13" s="109">
        <v>0</v>
      </c>
      <c r="E13" s="101">
        <v>0</v>
      </c>
      <c r="F13" s="114" t="s">
        <v>199</v>
      </c>
      <c r="G13" s="114" t="s">
        <v>199</v>
      </c>
    </row>
  </sheetData>
  <mergeCells count="1"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"/>
  <sheetViews>
    <sheetView tabSelected="1" topLeftCell="A3" zoomScaleNormal="100" workbookViewId="0">
      <selection activeCell="B12" sqref="B12"/>
    </sheetView>
  </sheetViews>
  <sheetFormatPr defaultRowHeight="15" x14ac:dyDescent="0.25"/>
  <cols>
    <col min="1" max="1" width="24.7109375" customWidth="1"/>
    <col min="2" max="2" width="48.85546875" customWidth="1"/>
    <col min="3" max="6" width="16.140625" customWidth="1"/>
  </cols>
  <sheetData>
    <row r="1" spans="1:6" ht="15.75" x14ac:dyDescent="0.25">
      <c r="A1" s="136" t="s">
        <v>0</v>
      </c>
      <c r="B1" s="136"/>
      <c r="C1" s="136"/>
      <c r="D1" s="136"/>
      <c r="E1" s="136"/>
      <c r="F1" s="136"/>
    </row>
    <row r="2" spans="1:6" ht="18" x14ac:dyDescent="0.25">
      <c r="A2" s="3"/>
      <c r="B2" s="3"/>
      <c r="C2" s="3"/>
      <c r="D2" s="130"/>
      <c r="E2" s="130"/>
      <c r="F2" s="130"/>
    </row>
    <row r="3" spans="1:6" ht="15.75" x14ac:dyDescent="0.25">
      <c r="A3" s="137" t="s">
        <v>182</v>
      </c>
      <c r="B3" s="137"/>
      <c r="C3" s="137"/>
      <c r="D3" s="137"/>
      <c r="E3" s="137"/>
      <c r="F3" s="137"/>
    </row>
    <row r="4" spans="1:6" ht="15.75" x14ac:dyDescent="0.25">
      <c r="A4" s="137" t="s">
        <v>183</v>
      </c>
      <c r="B4" s="137"/>
      <c r="C4" s="137"/>
      <c r="D4" s="137"/>
      <c r="E4" s="137"/>
      <c r="F4" s="137"/>
    </row>
    <row r="5" spans="1:6" ht="18" x14ac:dyDescent="0.25">
      <c r="A5" s="3"/>
      <c r="B5" s="3"/>
      <c r="C5" s="3"/>
      <c r="D5" s="130"/>
      <c r="E5" s="130"/>
      <c r="F5" s="130"/>
    </row>
    <row r="6" spans="1:6" ht="57" x14ac:dyDescent="0.25">
      <c r="A6" s="138" t="s">
        <v>5</v>
      </c>
      <c r="B6" s="138"/>
      <c r="C6" s="131" t="s">
        <v>162</v>
      </c>
      <c r="D6" s="132" t="s">
        <v>205</v>
      </c>
      <c r="E6" s="132" t="s">
        <v>206</v>
      </c>
      <c r="F6" s="131" t="s">
        <v>184</v>
      </c>
    </row>
    <row r="7" spans="1:6" x14ac:dyDescent="0.25">
      <c r="A7" s="139">
        <v>1</v>
      </c>
      <c r="B7" s="139"/>
      <c r="C7" s="133">
        <v>2</v>
      </c>
      <c r="D7" s="133">
        <v>3</v>
      </c>
      <c r="E7" s="133">
        <v>4.3333333333333304</v>
      </c>
      <c r="F7" s="133">
        <v>5.0833333333333304</v>
      </c>
    </row>
    <row r="8" spans="1:6" ht="20.100000000000001" customHeight="1" x14ac:dyDescent="0.25">
      <c r="A8" s="37" t="s">
        <v>185</v>
      </c>
      <c r="B8" s="54" t="s">
        <v>186</v>
      </c>
      <c r="C8" s="33">
        <v>12288925</v>
      </c>
      <c r="D8" s="33">
        <v>12288925</v>
      </c>
      <c r="E8" s="32">
        <v>12043788.550000001</v>
      </c>
      <c r="F8" s="32">
        <v>98.005224622983704</v>
      </c>
    </row>
    <row r="9" spans="1:6" ht="31.5" x14ac:dyDescent="0.25">
      <c r="A9" s="40" t="s">
        <v>126</v>
      </c>
      <c r="B9" s="41" t="s">
        <v>187</v>
      </c>
      <c r="C9" s="33">
        <v>12288925</v>
      </c>
      <c r="D9" s="33">
        <v>12288925</v>
      </c>
      <c r="E9" s="32">
        <v>12043788.550000001</v>
      </c>
      <c r="F9" s="32">
        <v>98.005224622983704</v>
      </c>
    </row>
    <row r="10" spans="1:6" ht="31.5" x14ac:dyDescent="0.25">
      <c r="A10" s="91" t="s">
        <v>188</v>
      </c>
      <c r="B10" s="92" t="s">
        <v>189</v>
      </c>
      <c r="C10" s="33">
        <v>12288925</v>
      </c>
      <c r="D10" s="33">
        <v>12288925</v>
      </c>
      <c r="E10" s="32">
        <v>12043788.550000001</v>
      </c>
      <c r="F10" s="32">
        <v>98.005224622983704</v>
      </c>
    </row>
    <row r="11" spans="1:6" ht="20.100000000000001" customHeight="1" x14ac:dyDescent="0.25">
      <c r="A11" s="55" t="s">
        <v>190</v>
      </c>
      <c r="B11" s="56" t="s">
        <v>191</v>
      </c>
      <c r="C11" s="33">
        <v>12288925</v>
      </c>
      <c r="D11" s="33">
        <v>12288925</v>
      </c>
      <c r="E11" s="32">
        <v>12043788.550000001</v>
      </c>
      <c r="F11" s="32">
        <v>98.005224622983704</v>
      </c>
    </row>
    <row r="12" spans="1:6" ht="20.100000000000001" customHeight="1" x14ac:dyDescent="0.25">
      <c r="A12" s="51" t="s">
        <v>192</v>
      </c>
      <c r="B12" s="50" t="s">
        <v>193</v>
      </c>
      <c r="C12" s="39">
        <v>12288925</v>
      </c>
      <c r="D12" s="39">
        <v>12288925</v>
      </c>
      <c r="E12" s="38">
        <v>12043788.550000001</v>
      </c>
      <c r="F12" s="38">
        <v>98.005224622983704</v>
      </c>
    </row>
    <row r="13" spans="1:6" ht="20.100000000000001" customHeight="1" x14ac:dyDescent="0.25">
      <c r="A13" s="58" t="s">
        <v>52</v>
      </c>
      <c r="B13" s="50" t="s">
        <v>53</v>
      </c>
      <c r="C13" s="39">
        <v>2094780</v>
      </c>
      <c r="D13" s="39">
        <v>2094780</v>
      </c>
      <c r="E13" s="38">
        <v>2036007.8</v>
      </c>
      <c r="F13" s="38">
        <v>97.194349764653097</v>
      </c>
    </row>
    <row r="14" spans="1:6" ht="20.100000000000001" customHeight="1" x14ac:dyDescent="0.25">
      <c r="A14" s="60" t="s">
        <v>56</v>
      </c>
      <c r="B14" s="50" t="s">
        <v>57</v>
      </c>
      <c r="C14" s="59"/>
      <c r="D14" s="59"/>
      <c r="E14" s="47">
        <v>1661414.65</v>
      </c>
      <c r="F14" s="59"/>
    </row>
    <row r="15" spans="1:6" ht="20.100000000000001" customHeight="1" x14ac:dyDescent="0.25">
      <c r="A15" s="60" t="s">
        <v>58</v>
      </c>
      <c r="B15" s="50" t="s">
        <v>59</v>
      </c>
      <c r="C15" s="59"/>
      <c r="D15" s="59"/>
      <c r="E15" s="47">
        <v>7019</v>
      </c>
      <c r="F15" s="59"/>
    </row>
    <row r="16" spans="1:6" ht="20.100000000000001" customHeight="1" x14ac:dyDescent="0.25">
      <c r="A16" s="60" t="s">
        <v>60</v>
      </c>
      <c r="B16" s="50" t="s">
        <v>61</v>
      </c>
      <c r="C16" s="59"/>
      <c r="D16" s="59"/>
      <c r="E16" s="47">
        <v>22345.96</v>
      </c>
      <c r="F16" s="59"/>
    </row>
    <row r="17" spans="1:6" ht="20.100000000000001" customHeight="1" x14ac:dyDescent="0.25">
      <c r="A17" s="60" t="s">
        <v>64</v>
      </c>
      <c r="B17" s="50" t="s">
        <v>63</v>
      </c>
      <c r="C17" s="59"/>
      <c r="D17" s="59"/>
      <c r="E17" s="47">
        <v>67321.55</v>
      </c>
      <c r="F17" s="59"/>
    </row>
    <row r="18" spans="1:6" ht="20.100000000000001" customHeight="1" x14ac:dyDescent="0.25">
      <c r="A18" s="60" t="s">
        <v>67</v>
      </c>
      <c r="B18" s="50" t="s">
        <v>68</v>
      </c>
      <c r="C18" s="59"/>
      <c r="D18" s="59"/>
      <c r="E18" s="47">
        <v>277906.64</v>
      </c>
      <c r="F18" s="59"/>
    </row>
    <row r="19" spans="1:6" ht="20.100000000000001" customHeight="1" x14ac:dyDescent="0.25">
      <c r="A19" s="58" t="s">
        <v>69</v>
      </c>
      <c r="B19" s="50" t="s">
        <v>70</v>
      </c>
      <c r="C19" s="39">
        <v>9571935</v>
      </c>
      <c r="D19" s="39">
        <v>9571935</v>
      </c>
      <c r="E19" s="38">
        <v>9741138.7699999996</v>
      </c>
      <c r="F19" s="38">
        <v>101.76770705191799</v>
      </c>
    </row>
    <row r="20" spans="1:6" ht="20.100000000000001" customHeight="1" x14ac:dyDescent="0.25">
      <c r="A20" s="60" t="s">
        <v>73</v>
      </c>
      <c r="B20" s="50" t="s">
        <v>74</v>
      </c>
      <c r="C20" s="59"/>
      <c r="D20" s="59"/>
      <c r="E20" s="47">
        <v>46238.77</v>
      </c>
      <c r="F20" s="59"/>
    </row>
    <row r="21" spans="1:6" ht="20.100000000000001" customHeight="1" x14ac:dyDescent="0.25">
      <c r="A21" s="60" t="s">
        <v>75</v>
      </c>
      <c r="B21" s="50" t="s">
        <v>76</v>
      </c>
      <c r="C21" s="59"/>
      <c r="D21" s="59"/>
      <c r="E21" s="47">
        <v>44631.16</v>
      </c>
      <c r="F21" s="59"/>
    </row>
    <row r="22" spans="1:6" ht="20.100000000000001" customHeight="1" x14ac:dyDescent="0.25">
      <c r="A22" s="60" t="s">
        <v>77</v>
      </c>
      <c r="B22" s="50" t="s">
        <v>78</v>
      </c>
      <c r="C22" s="59"/>
      <c r="D22" s="59"/>
      <c r="E22" s="47">
        <v>7741.57</v>
      </c>
      <c r="F22" s="59"/>
    </row>
    <row r="23" spans="1:6" ht="20.100000000000001" customHeight="1" x14ac:dyDescent="0.25">
      <c r="A23" s="60" t="s">
        <v>81</v>
      </c>
      <c r="B23" s="50" t="s">
        <v>82</v>
      </c>
      <c r="C23" s="59"/>
      <c r="D23" s="59"/>
      <c r="E23" s="47">
        <v>10474.969999999999</v>
      </c>
      <c r="F23" s="59"/>
    </row>
    <row r="24" spans="1:6" ht="20.100000000000001" customHeight="1" x14ac:dyDescent="0.25">
      <c r="A24" s="60" t="s">
        <v>83</v>
      </c>
      <c r="B24" s="50" t="s">
        <v>84</v>
      </c>
      <c r="C24" s="59"/>
      <c r="D24" s="59"/>
      <c r="E24" s="47">
        <v>176956.89</v>
      </c>
      <c r="F24" s="59"/>
    </row>
    <row r="25" spans="1:6" ht="20.100000000000001" customHeight="1" x14ac:dyDescent="0.25">
      <c r="A25" s="60" t="s">
        <v>85</v>
      </c>
      <c r="B25" s="50" t="s">
        <v>86</v>
      </c>
      <c r="C25" s="59"/>
      <c r="D25" s="59"/>
      <c r="E25" s="47">
        <v>179031.29</v>
      </c>
      <c r="F25" s="59"/>
    </row>
    <row r="26" spans="1:6" ht="20.100000000000001" customHeight="1" x14ac:dyDescent="0.25">
      <c r="A26" s="60" t="s">
        <v>87</v>
      </c>
      <c r="B26" s="50" t="s">
        <v>88</v>
      </c>
      <c r="C26" s="59"/>
      <c r="D26" s="59"/>
      <c r="E26" s="47">
        <v>278205.37</v>
      </c>
      <c r="F26" s="59"/>
    </row>
    <row r="27" spans="1:6" ht="20.100000000000001" customHeight="1" x14ac:dyDescent="0.25">
      <c r="A27" s="60" t="s">
        <v>89</v>
      </c>
      <c r="B27" s="50" t="s">
        <v>90</v>
      </c>
      <c r="C27" s="59"/>
      <c r="D27" s="59"/>
      <c r="E27" s="47">
        <v>2486.09</v>
      </c>
      <c r="F27" s="59"/>
    </row>
    <row r="28" spans="1:6" ht="20.100000000000001" customHeight="1" x14ac:dyDescent="0.25">
      <c r="A28" s="60" t="s">
        <v>91</v>
      </c>
      <c r="B28" s="50" t="s">
        <v>92</v>
      </c>
      <c r="C28" s="59"/>
      <c r="D28" s="59"/>
      <c r="E28" s="47">
        <v>21639.59</v>
      </c>
      <c r="F28" s="59"/>
    </row>
    <row r="29" spans="1:6" ht="20.100000000000001" customHeight="1" x14ac:dyDescent="0.25">
      <c r="A29" s="60" t="s">
        <v>95</v>
      </c>
      <c r="B29" s="50" t="s">
        <v>96</v>
      </c>
      <c r="C29" s="59"/>
      <c r="D29" s="59"/>
      <c r="E29" s="47">
        <v>32502.959999999999</v>
      </c>
      <c r="F29" s="59"/>
    </row>
    <row r="30" spans="1:6" ht="20.100000000000001" customHeight="1" x14ac:dyDescent="0.25">
      <c r="A30" s="60" t="s">
        <v>97</v>
      </c>
      <c r="B30" s="50" t="s">
        <v>98</v>
      </c>
      <c r="C30" s="59"/>
      <c r="D30" s="59"/>
      <c r="E30" s="47">
        <v>313252.06</v>
      </c>
      <c r="F30" s="59"/>
    </row>
    <row r="31" spans="1:6" ht="20.100000000000001" customHeight="1" x14ac:dyDescent="0.25">
      <c r="A31" s="60" t="s">
        <v>99</v>
      </c>
      <c r="B31" s="50" t="s">
        <v>100</v>
      </c>
      <c r="C31" s="59"/>
      <c r="D31" s="59"/>
      <c r="E31" s="47">
        <v>15742.59</v>
      </c>
      <c r="F31" s="59"/>
    </row>
    <row r="32" spans="1:6" ht="20.100000000000001" customHeight="1" x14ac:dyDescent="0.25">
      <c r="A32" s="60" t="s">
        <v>101</v>
      </c>
      <c r="B32" s="50" t="s">
        <v>102</v>
      </c>
      <c r="C32" s="59"/>
      <c r="D32" s="59"/>
      <c r="E32" s="47">
        <v>15472.29</v>
      </c>
      <c r="F32" s="59"/>
    </row>
    <row r="33" spans="1:6" ht="20.100000000000001" customHeight="1" x14ac:dyDescent="0.25">
      <c r="A33" s="60" t="s">
        <v>103</v>
      </c>
      <c r="B33" s="50" t="s">
        <v>104</v>
      </c>
      <c r="C33" s="59"/>
      <c r="D33" s="59"/>
      <c r="E33" s="47">
        <v>211805.92</v>
      </c>
      <c r="F33" s="59"/>
    </row>
    <row r="34" spans="1:6" ht="20.100000000000001" customHeight="1" x14ac:dyDescent="0.25">
      <c r="A34" s="60" t="s">
        <v>105</v>
      </c>
      <c r="B34" s="50" t="s">
        <v>106</v>
      </c>
      <c r="C34" s="59"/>
      <c r="D34" s="59"/>
      <c r="E34" s="47">
        <v>7981086.4699999997</v>
      </c>
      <c r="F34" s="59"/>
    </row>
    <row r="35" spans="1:6" ht="20.100000000000001" customHeight="1" x14ac:dyDescent="0.25">
      <c r="A35" s="60" t="s">
        <v>107</v>
      </c>
      <c r="B35" s="50" t="s">
        <v>108</v>
      </c>
      <c r="C35" s="59"/>
      <c r="D35" s="59"/>
      <c r="E35" s="47">
        <v>113633.48</v>
      </c>
      <c r="F35" s="59"/>
    </row>
    <row r="36" spans="1:6" ht="20.100000000000001" customHeight="1" x14ac:dyDescent="0.25">
      <c r="A36" s="60" t="s">
        <v>109</v>
      </c>
      <c r="B36" s="50" t="s">
        <v>110</v>
      </c>
      <c r="C36" s="59"/>
      <c r="D36" s="59"/>
      <c r="E36" s="47">
        <v>122160.07</v>
      </c>
      <c r="F36" s="59"/>
    </row>
    <row r="37" spans="1:6" ht="20.100000000000001" customHeight="1" x14ac:dyDescent="0.25">
      <c r="A37" s="60" t="s">
        <v>111</v>
      </c>
      <c r="B37" s="50" t="s">
        <v>112</v>
      </c>
      <c r="C37" s="59"/>
      <c r="D37" s="59"/>
      <c r="E37" s="47">
        <v>119666.96</v>
      </c>
      <c r="F37" s="59"/>
    </row>
    <row r="38" spans="1:6" ht="31.5" x14ac:dyDescent="0.25">
      <c r="A38" s="60" t="s">
        <v>115</v>
      </c>
      <c r="B38" s="50" t="s">
        <v>116</v>
      </c>
      <c r="C38" s="59"/>
      <c r="D38" s="59"/>
      <c r="E38" s="47">
        <v>22949.1</v>
      </c>
      <c r="F38" s="59"/>
    </row>
    <row r="39" spans="1:6" ht="20.100000000000001" customHeight="1" x14ac:dyDescent="0.25">
      <c r="A39" s="60" t="s">
        <v>117</v>
      </c>
      <c r="B39" s="50" t="s">
        <v>118</v>
      </c>
      <c r="C39" s="59"/>
      <c r="D39" s="59"/>
      <c r="E39" s="47">
        <v>19162.48</v>
      </c>
      <c r="F39" s="59"/>
    </row>
    <row r="40" spans="1:6" ht="20.100000000000001" customHeight="1" x14ac:dyDescent="0.25">
      <c r="A40" s="60" t="s">
        <v>119</v>
      </c>
      <c r="B40" s="50" t="s">
        <v>120</v>
      </c>
      <c r="C40" s="59"/>
      <c r="D40" s="59"/>
      <c r="E40" s="47">
        <v>1527.93</v>
      </c>
      <c r="F40" s="59"/>
    </row>
    <row r="41" spans="1:6" ht="20.100000000000001" customHeight="1" x14ac:dyDescent="0.25">
      <c r="A41" s="60" t="s">
        <v>121</v>
      </c>
      <c r="B41" s="50" t="s">
        <v>122</v>
      </c>
      <c r="C41" s="59"/>
      <c r="D41" s="59"/>
      <c r="E41" s="47">
        <v>330.6</v>
      </c>
      <c r="F41" s="59"/>
    </row>
    <row r="42" spans="1:6" ht="20.100000000000001" customHeight="1" x14ac:dyDescent="0.25">
      <c r="A42" s="60" t="s">
        <v>123</v>
      </c>
      <c r="B42" s="50" t="s">
        <v>124</v>
      </c>
      <c r="C42" s="59"/>
      <c r="D42" s="59"/>
      <c r="E42" s="47">
        <v>3350.12</v>
      </c>
      <c r="F42" s="59"/>
    </row>
    <row r="43" spans="1:6" ht="20.100000000000001" customHeight="1" x14ac:dyDescent="0.25">
      <c r="A43" s="60" t="s">
        <v>125</v>
      </c>
      <c r="B43" s="50" t="s">
        <v>114</v>
      </c>
      <c r="C43" s="59"/>
      <c r="D43" s="59"/>
      <c r="E43" s="47">
        <v>1090.04</v>
      </c>
      <c r="F43" s="59"/>
    </row>
    <row r="44" spans="1:6" ht="20.100000000000001" customHeight="1" x14ac:dyDescent="0.25">
      <c r="A44" s="58" t="s">
        <v>126</v>
      </c>
      <c r="B44" s="50" t="s">
        <v>127</v>
      </c>
      <c r="C44" s="39">
        <v>90</v>
      </c>
      <c r="D44" s="39">
        <v>90</v>
      </c>
      <c r="E44" s="38">
        <v>77.37</v>
      </c>
      <c r="F44" s="38">
        <v>85.966666666666697</v>
      </c>
    </row>
    <row r="45" spans="1:6" ht="20.100000000000001" customHeight="1" x14ac:dyDescent="0.25">
      <c r="A45" s="60" t="s">
        <v>130</v>
      </c>
      <c r="B45" s="50" t="s">
        <v>131</v>
      </c>
      <c r="C45" s="59"/>
      <c r="D45" s="59"/>
      <c r="E45" s="47">
        <v>77.37</v>
      </c>
      <c r="F45" s="59"/>
    </row>
    <row r="46" spans="1:6" ht="20.100000000000001" customHeight="1" x14ac:dyDescent="0.25">
      <c r="A46" s="58" t="s">
        <v>140</v>
      </c>
      <c r="B46" s="50" t="s">
        <v>141</v>
      </c>
      <c r="C46" s="39">
        <v>622120</v>
      </c>
      <c r="D46" s="39">
        <v>622120</v>
      </c>
      <c r="E46" s="38">
        <v>266564.61</v>
      </c>
      <c r="F46" s="38">
        <v>42.847780171028099</v>
      </c>
    </row>
    <row r="47" spans="1:6" ht="20.100000000000001" customHeight="1" x14ac:dyDescent="0.25">
      <c r="A47" s="60" t="s">
        <v>144</v>
      </c>
      <c r="B47" s="50" t="s">
        <v>145</v>
      </c>
      <c r="C47" s="59"/>
      <c r="D47" s="59"/>
      <c r="E47" s="47">
        <v>33590.480000000003</v>
      </c>
      <c r="F47" s="59"/>
    </row>
    <row r="48" spans="1:6" ht="20.100000000000001" customHeight="1" x14ac:dyDescent="0.25">
      <c r="A48" s="60" t="s">
        <v>146</v>
      </c>
      <c r="B48" s="50" t="s">
        <v>147</v>
      </c>
      <c r="C48" s="59"/>
      <c r="D48" s="59"/>
      <c r="E48" s="47">
        <v>150</v>
      </c>
      <c r="F48" s="59"/>
    </row>
    <row r="49" spans="1:6" ht="20.100000000000001" customHeight="1" x14ac:dyDescent="0.25">
      <c r="A49" s="60" t="s">
        <v>148</v>
      </c>
      <c r="B49" s="50" t="s">
        <v>149</v>
      </c>
      <c r="C49" s="59"/>
      <c r="D49" s="59"/>
      <c r="E49" s="47">
        <v>185855.37</v>
      </c>
      <c r="F49" s="59"/>
    </row>
    <row r="50" spans="1:6" ht="20.100000000000001" customHeight="1" x14ac:dyDescent="0.25">
      <c r="A50" s="60" t="s">
        <v>150</v>
      </c>
      <c r="B50" s="50" t="s">
        <v>151</v>
      </c>
      <c r="C50" s="59"/>
      <c r="D50" s="59"/>
      <c r="E50" s="47">
        <v>27348.13</v>
      </c>
      <c r="F50" s="59"/>
    </row>
    <row r="51" spans="1:6" ht="20.100000000000001" customHeight="1" x14ac:dyDescent="0.25">
      <c r="A51" s="60" t="s">
        <v>154</v>
      </c>
      <c r="B51" s="50" t="s">
        <v>155</v>
      </c>
      <c r="C51" s="59"/>
      <c r="D51" s="59"/>
      <c r="E51" s="47">
        <v>2120.63</v>
      </c>
      <c r="F51" s="59"/>
    </row>
    <row r="52" spans="1:6" ht="20.100000000000001" customHeight="1" x14ac:dyDescent="0.25">
      <c r="A52" s="60" t="s">
        <v>158</v>
      </c>
      <c r="B52" s="50" t="s">
        <v>159</v>
      </c>
      <c r="C52" s="59"/>
      <c r="D52" s="59"/>
      <c r="E52" s="47">
        <v>17500</v>
      </c>
      <c r="F52" s="59"/>
    </row>
  </sheetData>
  <mergeCells count="5">
    <mergeCell ref="A1:F1"/>
    <mergeCell ref="A3:F3"/>
    <mergeCell ref="A4:F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 i rashoda-EK</vt:lpstr>
      <vt:lpstr>Račun prihoda i rashoda-IF</vt:lpstr>
      <vt:lpstr>Rashodi prema funkcijskoj klasi</vt:lpstr>
      <vt:lpstr>Račun financiranja-EK</vt:lpstr>
      <vt:lpstr>Račun financiranja-IF</vt:lpstr>
      <vt:lpstr>II Posebni dio-PK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2026-03-23T09:45:36Z</dcterms:modified>
</cp:coreProperties>
</file>